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ickson\Downloads\"/>
    </mc:Choice>
  </mc:AlternateContent>
  <xr:revisionPtr revIDLastSave="0" documentId="8_{80785851-A41D-418C-916A-A311D0F8CE6D}" xr6:coauthVersionLast="47" xr6:coauthVersionMax="47" xr10:uidLastSave="{00000000-0000-0000-0000-000000000000}"/>
  <bookViews>
    <workbookView xWindow="1560" yWindow="1560" windowWidth="21600" windowHeight="11295" xr2:uid="{00000000-000D-0000-FFFF-FFFF00000000}"/>
  </bookViews>
  <sheets>
    <sheet name="BAO" sheetId="1" r:id="rId1"/>
    <sheet name="2022 Budget Comparison by Fund" sheetId="4" r:id="rId2"/>
    <sheet name="12.31.19" sheetId="5" r:id="rId3"/>
    <sheet name="Sheet1" sheetId="6" r:id="rId4"/>
    <sheet name="Sheet2" sheetId="7" r:id="rId5"/>
  </sheets>
  <externalReferences>
    <externalReference r:id="rId6"/>
  </externalReferences>
  <definedNames>
    <definedName name="_xlnm.Print_Area" localSheetId="2">'12.31.19'!$A$1:$H$1075</definedName>
    <definedName name="_xlnm.Print_Area" localSheetId="1">'2022 Budget Comparison by Fund'!$A$1:$N$123</definedName>
    <definedName name="_xlnm.Print_Area" localSheetId="0">BAO!$A$1:$R$279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8" i="6" l="1"/>
  <c r="K91" i="6" l="1"/>
  <c r="G105" i="6" l="1"/>
  <c r="G91" i="6" l="1"/>
  <c r="H57" i="6" l="1"/>
  <c r="I57" i="6" s="1"/>
  <c r="J7" i="7" l="1"/>
  <c r="E7" i="7"/>
  <c r="D22" i="6" l="1"/>
  <c r="F124" i="6" l="1"/>
  <c r="F125" i="6"/>
  <c r="F126" i="6"/>
  <c r="F127" i="6"/>
  <c r="F128" i="6"/>
  <c r="F123" i="6"/>
  <c r="F129" i="6" s="1"/>
  <c r="C24" i="6" l="1"/>
  <c r="C89" i="6"/>
  <c r="C83" i="6"/>
  <c r="C91" i="6"/>
  <c r="AA91" i="6" s="1"/>
  <c r="C90" i="6"/>
  <c r="C87" i="6"/>
  <c r="C86" i="6"/>
  <c r="AA86" i="6" s="1"/>
  <c r="C85" i="6"/>
  <c r="AA85" i="6" s="1"/>
  <c r="C84" i="6"/>
  <c r="O91" i="6"/>
  <c r="O90" i="6"/>
  <c r="O89" i="6"/>
  <c r="O87" i="6"/>
  <c r="O86" i="6"/>
  <c r="O85" i="6"/>
  <c r="O84" i="6"/>
  <c r="O83" i="6"/>
  <c r="K90" i="6"/>
  <c r="K89" i="6"/>
  <c r="K87" i="6"/>
  <c r="K86" i="6"/>
  <c r="K85" i="6"/>
  <c r="K84" i="6"/>
  <c r="K83" i="6"/>
  <c r="K92" i="6" s="1"/>
  <c r="G84" i="6"/>
  <c r="G85" i="6"/>
  <c r="G86" i="6"/>
  <c r="G87" i="6"/>
  <c r="G89" i="6"/>
  <c r="G90" i="6"/>
  <c r="G83" i="6"/>
  <c r="G92" i="6" s="1"/>
  <c r="AA87" i="6" l="1"/>
  <c r="AA83" i="6"/>
  <c r="AA90" i="6"/>
  <c r="C92" i="6"/>
  <c r="AA89" i="6"/>
  <c r="O92" i="6"/>
  <c r="AA84" i="6"/>
  <c r="L68" i="1"/>
  <c r="L69" i="1" s="1"/>
  <c r="L71" i="1" s="1"/>
  <c r="C133" i="1" l="1"/>
  <c r="P105" i="4" l="1"/>
  <c r="C129" i="1"/>
  <c r="O96" i="4"/>
  <c r="E62" i="1" l="1"/>
  <c r="E95" i="1" s="1"/>
  <c r="E128" i="1" s="1"/>
  <c r="C62" i="1"/>
  <c r="C95" i="1" s="1"/>
  <c r="C128" i="1" s="1"/>
  <c r="Q32" i="4" l="1"/>
  <c r="O267" i="1" l="1"/>
  <c r="O271" i="1" l="1"/>
  <c r="O269" i="1"/>
  <c r="K265" i="1"/>
  <c r="J125" i="4"/>
  <c r="K125" i="4"/>
  <c r="L125" i="4"/>
  <c r="M125" i="4"/>
  <c r="N125" i="4"/>
  <c r="I125" i="4"/>
  <c r="M77" i="4"/>
  <c r="L77" i="4"/>
  <c r="K77" i="4"/>
  <c r="J77" i="4"/>
  <c r="I77" i="4"/>
  <c r="M76" i="4"/>
  <c r="L76" i="4"/>
  <c r="K76" i="4"/>
  <c r="J76" i="4"/>
  <c r="I76" i="4"/>
  <c r="M75" i="4"/>
  <c r="L75" i="4"/>
  <c r="K75" i="4"/>
  <c r="J75" i="4"/>
  <c r="I75" i="4"/>
  <c r="M74" i="4"/>
  <c r="L74" i="4"/>
  <c r="K74" i="4"/>
  <c r="J74" i="4"/>
  <c r="I74" i="4"/>
  <c r="M73" i="4"/>
  <c r="L73" i="4"/>
  <c r="K73" i="4"/>
  <c r="J73" i="4"/>
  <c r="I73" i="4"/>
  <c r="M72" i="4"/>
  <c r="L72" i="4"/>
  <c r="K72" i="4"/>
  <c r="J72" i="4"/>
  <c r="I72" i="4"/>
  <c r="M71" i="4"/>
  <c r="L71" i="4"/>
  <c r="K71" i="4"/>
  <c r="J71" i="4"/>
  <c r="I71" i="4"/>
  <c r="M70" i="4"/>
  <c r="L70" i="4"/>
  <c r="K70" i="4"/>
  <c r="J70" i="4"/>
  <c r="I70" i="4"/>
  <c r="O273" i="1" l="1"/>
  <c r="M67" i="4"/>
  <c r="L67" i="4"/>
  <c r="K67" i="4"/>
  <c r="J67" i="4"/>
  <c r="I67" i="4"/>
  <c r="M66" i="4"/>
  <c r="L66" i="4"/>
  <c r="K66" i="4"/>
  <c r="J66" i="4"/>
  <c r="I66" i="4"/>
  <c r="M65" i="4"/>
  <c r="L65" i="4"/>
  <c r="K65" i="4"/>
  <c r="J65" i="4"/>
  <c r="I65" i="4"/>
  <c r="M64" i="4"/>
  <c r="L64" i="4"/>
  <c r="K64" i="4"/>
  <c r="J64" i="4"/>
  <c r="I64" i="4"/>
  <c r="M63" i="4"/>
  <c r="L63" i="4"/>
  <c r="K63" i="4"/>
  <c r="J63" i="4"/>
  <c r="I63" i="4"/>
  <c r="M62" i="4"/>
  <c r="L62" i="4"/>
  <c r="K62" i="4"/>
  <c r="J62" i="4"/>
  <c r="I62" i="4"/>
  <c r="M61" i="4"/>
  <c r="L61" i="4"/>
  <c r="K61" i="4"/>
  <c r="J61" i="4"/>
  <c r="I61" i="4"/>
  <c r="M60" i="4"/>
  <c r="L60" i="4"/>
  <c r="K60" i="4"/>
  <c r="J60" i="4"/>
  <c r="I60" i="4"/>
  <c r="M59" i="4"/>
  <c r="L59" i="4"/>
  <c r="K59" i="4"/>
  <c r="J59" i="4"/>
  <c r="I59" i="4"/>
  <c r="M58" i="4"/>
  <c r="L58" i="4"/>
  <c r="K58" i="4"/>
  <c r="J58" i="4"/>
  <c r="I58" i="4"/>
  <c r="M57" i="4"/>
  <c r="L57" i="4"/>
  <c r="K57" i="4"/>
  <c r="J57" i="4"/>
  <c r="I57" i="4"/>
  <c r="M56" i="4"/>
  <c r="L56" i="4"/>
  <c r="K56" i="4"/>
  <c r="J56" i="4"/>
  <c r="I56" i="4"/>
  <c r="I31" i="4"/>
  <c r="J31" i="4"/>
  <c r="K31" i="4"/>
  <c r="L31" i="4"/>
  <c r="M31" i="4"/>
  <c r="I32" i="4"/>
  <c r="J32" i="4"/>
  <c r="K32" i="4"/>
  <c r="L32" i="4"/>
  <c r="M32" i="4"/>
  <c r="I33" i="4"/>
  <c r="J33" i="4"/>
  <c r="K33" i="4"/>
  <c r="L33" i="4"/>
  <c r="M33" i="4"/>
  <c r="I34" i="4"/>
  <c r="J34" i="4"/>
  <c r="K34" i="4"/>
  <c r="L34" i="4"/>
  <c r="M34" i="4"/>
  <c r="I35" i="4"/>
  <c r="J35" i="4"/>
  <c r="K35" i="4"/>
  <c r="L35" i="4"/>
  <c r="M35" i="4"/>
  <c r="I36" i="4"/>
  <c r="J36" i="4"/>
  <c r="K36" i="4"/>
  <c r="L36" i="4"/>
  <c r="M36" i="4"/>
  <c r="I37" i="4"/>
  <c r="J37" i="4"/>
  <c r="K37" i="4"/>
  <c r="L37" i="4"/>
  <c r="M37" i="4"/>
  <c r="I38" i="4"/>
  <c r="J38" i="4"/>
  <c r="K38" i="4"/>
  <c r="L38" i="4"/>
  <c r="M38" i="4"/>
  <c r="I39" i="4"/>
  <c r="J39" i="4"/>
  <c r="K39" i="4"/>
  <c r="L39" i="4"/>
  <c r="M39" i="4"/>
  <c r="I40" i="4"/>
  <c r="J40" i="4"/>
  <c r="K40" i="4"/>
  <c r="L40" i="4"/>
  <c r="M40" i="4"/>
  <c r="I41" i="4"/>
  <c r="J41" i="4"/>
  <c r="K41" i="4"/>
  <c r="L41" i="4"/>
  <c r="M41" i="4"/>
  <c r="I42" i="4"/>
  <c r="J42" i="4"/>
  <c r="K42" i="4"/>
  <c r="L42" i="4"/>
  <c r="M42" i="4"/>
  <c r="M30" i="4"/>
  <c r="L30" i="4"/>
  <c r="K30" i="4"/>
  <c r="J30" i="4"/>
  <c r="I30" i="4"/>
  <c r="M27" i="4"/>
  <c r="L27" i="4"/>
  <c r="K27" i="4"/>
  <c r="J27" i="4"/>
  <c r="I27" i="4"/>
  <c r="M26" i="4"/>
  <c r="L26" i="4"/>
  <c r="K26" i="4"/>
  <c r="J26" i="4"/>
  <c r="I26" i="4"/>
  <c r="M25" i="4"/>
  <c r="L25" i="4"/>
  <c r="K25" i="4"/>
  <c r="J25" i="4"/>
  <c r="I25" i="4"/>
  <c r="M24" i="4"/>
  <c r="L24" i="4"/>
  <c r="K24" i="4"/>
  <c r="J24" i="4"/>
  <c r="I24" i="4"/>
  <c r="M23" i="4"/>
  <c r="L23" i="4"/>
  <c r="K23" i="4"/>
  <c r="J23" i="4"/>
  <c r="I23" i="4"/>
  <c r="M22" i="4"/>
  <c r="L22" i="4"/>
  <c r="K22" i="4"/>
  <c r="J22" i="4"/>
  <c r="I22" i="4"/>
  <c r="M21" i="4"/>
  <c r="L21" i="4"/>
  <c r="K21" i="4"/>
  <c r="J21" i="4"/>
  <c r="I21" i="4"/>
  <c r="M20" i="4"/>
  <c r="L20" i="4"/>
  <c r="K20" i="4"/>
  <c r="J20" i="4"/>
  <c r="I20" i="4"/>
  <c r="M19" i="4"/>
  <c r="L19" i="4"/>
  <c r="K19" i="4"/>
  <c r="J19" i="4"/>
  <c r="I19" i="4"/>
  <c r="M18" i="4"/>
  <c r="L18" i="4"/>
  <c r="K18" i="4"/>
  <c r="J18" i="4"/>
  <c r="I18" i="4"/>
  <c r="I52" i="4"/>
  <c r="J52" i="4"/>
  <c r="K52" i="4"/>
  <c r="L52" i="4"/>
  <c r="M52" i="4"/>
  <c r="I53" i="4"/>
  <c r="J53" i="4"/>
  <c r="K53" i="4"/>
  <c r="L53" i="4"/>
  <c r="M53" i="4"/>
  <c r="I46" i="4"/>
  <c r="J46" i="4"/>
  <c r="K46" i="4"/>
  <c r="L46" i="4"/>
  <c r="M46" i="4"/>
  <c r="I47" i="4"/>
  <c r="J47" i="4"/>
  <c r="K47" i="4"/>
  <c r="L47" i="4"/>
  <c r="M47" i="4"/>
  <c r="I48" i="4"/>
  <c r="J48" i="4"/>
  <c r="K48" i="4"/>
  <c r="L48" i="4"/>
  <c r="M48" i="4"/>
  <c r="I49" i="4"/>
  <c r="J49" i="4"/>
  <c r="K49" i="4"/>
  <c r="L49" i="4"/>
  <c r="M49" i="4"/>
  <c r="I50" i="4"/>
  <c r="J50" i="4"/>
  <c r="K50" i="4"/>
  <c r="L50" i="4"/>
  <c r="M50" i="4"/>
  <c r="I51" i="4"/>
  <c r="J51" i="4"/>
  <c r="K51" i="4"/>
  <c r="L51" i="4"/>
  <c r="M51" i="4"/>
  <c r="M45" i="4"/>
  <c r="L45" i="4"/>
  <c r="K45" i="4"/>
  <c r="J45" i="4"/>
  <c r="I45" i="4"/>
  <c r="M6" i="4"/>
  <c r="M7" i="4"/>
  <c r="M8" i="4"/>
  <c r="M9" i="4"/>
  <c r="M10" i="4"/>
  <c r="M11" i="4"/>
  <c r="M12" i="4"/>
  <c r="M13" i="4"/>
  <c r="M14" i="4"/>
  <c r="M15" i="4"/>
  <c r="M5" i="4"/>
  <c r="L6" i="4"/>
  <c r="L7" i="4"/>
  <c r="L8" i="4"/>
  <c r="L9" i="4"/>
  <c r="L10" i="4"/>
  <c r="L11" i="4"/>
  <c r="L12" i="4"/>
  <c r="L13" i="4"/>
  <c r="L14" i="4"/>
  <c r="L15" i="4"/>
  <c r="L5" i="4"/>
  <c r="K6" i="4"/>
  <c r="K7" i="4"/>
  <c r="K8" i="4"/>
  <c r="K9" i="4"/>
  <c r="K10" i="4"/>
  <c r="K11" i="4"/>
  <c r="K12" i="4"/>
  <c r="K13" i="4"/>
  <c r="K14" i="4"/>
  <c r="K15" i="4"/>
  <c r="K5" i="4"/>
  <c r="J6" i="4"/>
  <c r="J7" i="4"/>
  <c r="J8" i="4"/>
  <c r="J9" i="4"/>
  <c r="J10" i="4"/>
  <c r="J11" i="4"/>
  <c r="J12" i="4"/>
  <c r="J13" i="4"/>
  <c r="J14" i="4"/>
  <c r="J15" i="4"/>
  <c r="J5" i="4"/>
  <c r="I5" i="4"/>
  <c r="I7" i="4"/>
  <c r="I8" i="4"/>
  <c r="I9" i="4"/>
  <c r="I10" i="4"/>
  <c r="I11" i="4"/>
  <c r="I12" i="4"/>
  <c r="I13" i="4"/>
  <c r="I14" i="4"/>
  <c r="I15" i="4"/>
  <c r="I6" i="4"/>
  <c r="E133" i="1" l="1"/>
  <c r="E81" i="1" l="1"/>
  <c r="N173" i="1"/>
  <c r="N177" i="1" s="1"/>
  <c r="C38" i="1" l="1"/>
  <c r="E37" i="1"/>
  <c r="E110" i="1"/>
  <c r="C112" i="1" l="1"/>
  <c r="E98" i="1"/>
  <c r="E138" i="1" l="1"/>
  <c r="E129" i="1"/>
  <c r="E122" i="1"/>
  <c r="E123" i="1"/>
  <c r="E124" i="1"/>
  <c r="E121" i="1"/>
  <c r="E116" i="1"/>
  <c r="E111" i="1"/>
  <c r="E112" i="1" s="1"/>
  <c r="E105" i="1"/>
  <c r="C125" i="1"/>
  <c r="C100" i="1"/>
  <c r="C106" i="1"/>
  <c r="C117" i="1"/>
  <c r="C70" i="1"/>
  <c r="C82" i="1"/>
  <c r="C92" i="1"/>
  <c r="E90" i="1"/>
  <c r="E89" i="1"/>
  <c r="E88" i="1"/>
  <c r="E87" i="1"/>
  <c r="E86" i="1"/>
  <c r="E80" i="1"/>
  <c r="E79" i="1"/>
  <c r="E78" i="1"/>
  <c r="E77" i="1"/>
  <c r="E76" i="1"/>
  <c r="E75" i="1"/>
  <c r="E74" i="1"/>
  <c r="E64" i="1"/>
  <c r="E65" i="1"/>
  <c r="E66" i="1"/>
  <c r="E67" i="1"/>
  <c r="E68" i="1"/>
  <c r="E63" i="1"/>
  <c r="E42" i="1"/>
  <c r="E44" i="1"/>
  <c r="E45" i="1"/>
  <c r="E46" i="1"/>
  <c r="C134" i="1"/>
  <c r="C154" i="1" s="1"/>
  <c r="E99" i="1"/>
  <c r="E91" i="1"/>
  <c r="E69" i="1"/>
  <c r="E53" i="1"/>
  <c r="E54" i="1"/>
  <c r="E55" i="1"/>
  <c r="E56" i="1"/>
  <c r="E57" i="1"/>
  <c r="E58" i="1"/>
  <c r="E52" i="1"/>
  <c r="E43" i="1"/>
  <c r="E47" i="1"/>
  <c r="E32" i="1"/>
  <c r="E33" i="1"/>
  <c r="E36" i="1"/>
  <c r="E31" i="1"/>
  <c r="E100" i="1" l="1"/>
  <c r="E92" i="1"/>
  <c r="E82" i="1"/>
  <c r="E70" i="1"/>
  <c r="E134" i="1"/>
  <c r="E154" i="1" s="1"/>
  <c r="C59" i="1" l="1"/>
  <c r="E34" i="1" l="1"/>
  <c r="E35" i="1"/>
  <c r="E59" i="1" l="1"/>
  <c r="E139" i="1"/>
  <c r="E155" i="1" s="1"/>
  <c r="C139" i="1"/>
  <c r="C155" i="1" s="1"/>
  <c r="E125" i="1"/>
  <c r="E153" i="1" s="1"/>
  <c r="C153" i="1"/>
  <c r="E151" i="1" l="1"/>
  <c r="C150" i="1"/>
  <c r="E106" i="1"/>
  <c r="E150" i="1" s="1"/>
  <c r="E149" i="1"/>
  <c r="C149" i="1"/>
  <c r="C148" i="1"/>
  <c r="C147" i="1"/>
  <c r="C146" i="1"/>
  <c r="E145" i="1"/>
  <c r="C145" i="1"/>
  <c r="E48" i="1"/>
  <c r="E144" i="1" s="1"/>
  <c r="C48" i="1"/>
  <c r="E148" i="1"/>
  <c r="E147" i="1"/>
  <c r="E146" i="1"/>
  <c r="C144" i="1" l="1"/>
  <c r="C151" i="1"/>
  <c r="C152" i="1"/>
  <c r="E117" i="1"/>
  <c r="E152" i="1" s="1"/>
  <c r="C143" i="1" l="1"/>
  <c r="C156" i="1" s="1"/>
  <c r="E38" i="1"/>
  <c r="L154" i="1" l="1"/>
  <c r="L156" i="1" s="1"/>
  <c r="E143" i="1"/>
  <c r="E156" i="1" s="1"/>
</calcChain>
</file>

<file path=xl/sharedStrings.xml><?xml version="1.0" encoding="utf-8"?>
<sst xmlns="http://schemas.openxmlformats.org/spreadsheetml/2006/main" count="2676" uniqueCount="1650">
  <si>
    <t>ATTEST:</t>
  </si>
  <si>
    <t xml:space="preserve">                                                                                          _______________________________</t>
  </si>
  <si>
    <t>SUMMARY OF AMOUNTS BUDGETED AND APPROPRIATED</t>
  </si>
  <si>
    <t>(SEAL)</t>
  </si>
  <si>
    <t>AUDIT FUND</t>
  </si>
  <si>
    <t>RECREATION FUND</t>
  </si>
  <si>
    <t/>
  </si>
  <si>
    <t>CAPITAL PROJECTS FUND</t>
  </si>
  <si>
    <t>TOTAL CAPITAL PROJECTS FUND………………………………………………………</t>
  </si>
  <si>
    <t>TOTAL RECREATION FUND………………………………………………………………</t>
  </si>
  <si>
    <t>Utilities………………………………………………………………….</t>
  </si>
  <si>
    <t xml:space="preserve">          TOTAL BUDGETED</t>
  </si>
  <si>
    <t xml:space="preserve">          TOTAL APPROPRIATED</t>
  </si>
  <si>
    <t xml:space="preserve">                                                                                          Winnetka Park District</t>
  </si>
  <si>
    <t>GOLF FUND</t>
  </si>
  <si>
    <t>PLATFORM TENNIS FUND</t>
  </si>
  <si>
    <t>TENNIS FUND</t>
  </si>
  <si>
    <t>GENERAL FUND</t>
  </si>
  <si>
    <t>INDOOR ICE ARENA FUND</t>
  </si>
  <si>
    <t>SPECIAL RECREATION FUND</t>
  </si>
  <si>
    <t>WORKERS COMPENSATION FUND</t>
  </si>
  <si>
    <t>IMRF &amp; FICA FUND</t>
  </si>
  <si>
    <t>LIABILITY INSURANCE FUND</t>
  </si>
  <si>
    <t>DEBT SERVICE FUND</t>
  </si>
  <si>
    <t>TOTAL GENERAL FUND………………………………………………………………</t>
  </si>
  <si>
    <t>TOTAL GOLF FUND…………………………………………………………………</t>
  </si>
  <si>
    <t>Contracts Payable…………………………………………………...…..</t>
  </si>
  <si>
    <t>Salaries &amp; Wages…………………………………………...………….</t>
  </si>
  <si>
    <t>Supplies……………………………………………………………..…</t>
  </si>
  <si>
    <t>Services……………………………………………………………...…</t>
  </si>
  <si>
    <t>Repairs &amp; Maintenance...………………………………………...…</t>
  </si>
  <si>
    <t>Utilities………………………………………………………………...</t>
  </si>
  <si>
    <t>Capitals………………………………………………………………...</t>
  </si>
  <si>
    <t>Contracts Payable……………………………………………..………..</t>
  </si>
  <si>
    <t>Salaries &amp; Wages………………………………………….……..….</t>
  </si>
  <si>
    <t>Supplies……………………………………………………………….</t>
  </si>
  <si>
    <t>Services……………………………………………………………..…</t>
  </si>
  <si>
    <t>Repairs &amp; Maintenance...………………………………...…………</t>
  </si>
  <si>
    <t>Utilities……………………………………………………..…………..</t>
  </si>
  <si>
    <t>Capitals………………………………………………………………….</t>
  </si>
  <si>
    <t>Salaries &amp; Wages……………………………………………………</t>
  </si>
  <si>
    <t>Services…………………………………………………………………</t>
  </si>
  <si>
    <t>Repairs &amp; Maintenance...……………………………………………</t>
  </si>
  <si>
    <t>Pro-Shop Merchandise.………………………………………………</t>
  </si>
  <si>
    <t>Capitals…………………………………………………………………</t>
  </si>
  <si>
    <t>TOTAL PLATFORM TENNIS FUND………………………………………………………………………</t>
  </si>
  <si>
    <t>TOTAL TENNIS FUND…………………………………………………</t>
  </si>
  <si>
    <t>TOTAL INDOOR ICE ARENA FUND…………………………………..</t>
  </si>
  <si>
    <t>TOTAL SPECIAL RECREATION FUND………………………………………………</t>
  </si>
  <si>
    <t>TOTAL WORKERS COMPENSATION FUND…………………………………………………</t>
  </si>
  <si>
    <t>TOTAL IMRF &amp; FICA FUND………………………………………………………………</t>
  </si>
  <si>
    <t>TOTAL AUDIT FUND………………………………………………………………</t>
  </si>
  <si>
    <t>TOTAL LIABILITY INSURANCE FUND</t>
  </si>
  <si>
    <t>TOTAL DEBT SERVICE FUND………………………………………………………</t>
  </si>
  <si>
    <t>Account Number</t>
  </si>
  <si>
    <t>2019 Budget</t>
  </si>
  <si>
    <t>01-0100-0000-40401</t>
  </si>
  <si>
    <t>INTEREST INCOME</t>
  </si>
  <si>
    <t>SALES DISCOUNT</t>
  </si>
  <si>
    <t>01-0100-0000-49001</t>
  </si>
  <si>
    <t>MISCELLANEOUS INCOME</t>
  </si>
  <si>
    <t>01-0100-0000-50001</t>
  </si>
  <si>
    <t>DIRECTOR</t>
  </si>
  <si>
    <t>01-0100-0000-50010</t>
  </si>
  <si>
    <t>BUSINESS MANAGER</t>
  </si>
  <si>
    <t>01-0100-0000-50020</t>
  </si>
  <si>
    <t>SUPERINTENDENT OF PARKS</t>
  </si>
  <si>
    <t>01-0100-0000-50101</t>
  </si>
  <si>
    <t>ADMIN ASSIST/SFTY COORDIN</t>
  </si>
  <si>
    <t>01-0100-0000-50110</t>
  </si>
  <si>
    <t>OFFICE CLERICAL/ACCTING</t>
  </si>
  <si>
    <t>01-0100-0000-50191</t>
  </si>
  <si>
    <t>SICK LEAVE PAID</t>
  </si>
  <si>
    <t>01-0100-0000-50251</t>
  </si>
  <si>
    <t>CLERICAL PART-TIME</t>
  </si>
  <si>
    <t>01-0100-0000-50301</t>
  </si>
  <si>
    <t>WORKMEN PART-TIME</t>
  </si>
  <si>
    <t>01-0100-0000-52001</t>
  </si>
  <si>
    <t>GENERAL OFFICE SUPPLIES</t>
  </si>
  <si>
    <t>01-0100-0000-52002</t>
  </si>
  <si>
    <t>SUPPLIES ACCOUNT</t>
  </si>
  <si>
    <t>01-0100-0000-52005</t>
  </si>
  <si>
    <t>COPY PAPER</t>
  </si>
  <si>
    <t>01-0100-0000-52007</t>
  </si>
  <si>
    <t>STATIONERY/ENVELOPES</t>
  </si>
  <si>
    <t>01-0100-0000-52015</t>
  </si>
  <si>
    <t>COMPUTER SUPPLIES</t>
  </si>
  <si>
    <t>01-0100-0000-52024</t>
  </si>
  <si>
    <t>FURNITURE &amp; FIXTURES</t>
  </si>
  <si>
    <t>01-0100-0000-52025</t>
  </si>
  <si>
    <t>POSTAGE</t>
  </si>
  <si>
    <t>01-0100-0000-52030</t>
  </si>
  <si>
    <t>PUBLICATIONS</t>
  </si>
  <si>
    <t>01-0100-0000-52501</t>
  </si>
  <si>
    <t>GASOLINE</t>
  </si>
  <si>
    <t>01-0100-0000-52515</t>
  </si>
  <si>
    <t>CUSTODIAL SUPPLIES</t>
  </si>
  <si>
    <t>01-0100-0000-52525</t>
  </si>
  <si>
    <t>UNIFORMS</t>
  </si>
  <si>
    <t>01-0100-0000-52801</t>
  </si>
  <si>
    <t>EQUIPMENT &gt; $100</t>
  </si>
  <si>
    <t>01-0100-0000-52999</t>
  </si>
  <si>
    <t>MISCELLANEOUS</t>
  </si>
  <si>
    <t>01-0100-0000-54001</t>
  </si>
  <si>
    <t>PROFESSIONAL DUES</t>
  </si>
  <si>
    <t>01-0100-0000-54005</t>
  </si>
  <si>
    <t>CONFERENCES/EDUCATION</t>
  </si>
  <si>
    <t>01-0100-0000-54006</t>
  </si>
  <si>
    <t>01-0100-0000-54051</t>
  </si>
  <si>
    <t>MEDICAL INSURANCE</t>
  </si>
  <si>
    <t>01-0100-0000-54075</t>
  </si>
  <si>
    <t>PROPERTY INSURANCE</t>
  </si>
  <si>
    <t>01-0100-0000-54201</t>
  </si>
  <si>
    <t>ADVERTISEMENTS</t>
  </si>
  <si>
    <t>01-0100-0000-54210</t>
  </si>
  <si>
    <t>COMPUTER SERVICE</t>
  </si>
  <si>
    <t>01-0100-0000-54250</t>
  </si>
  <si>
    <t>CONTRACT SERVICES-GENERAL</t>
  </si>
  <si>
    <t>01-0100-0000-54260</t>
  </si>
  <si>
    <t>TRAINING</t>
  </si>
  <si>
    <t>01-0100-0000-54999</t>
  </si>
  <si>
    <t>MISCELLANEOUS SERVICES</t>
  </si>
  <si>
    <t>01-0100-0000-56001</t>
  </si>
  <si>
    <t>R &amp; M-FACILITY-GENERAL</t>
  </si>
  <si>
    <t>01-0100-0000-56100</t>
  </si>
  <si>
    <t>R &amp; M-EQUIPMENT</t>
  </si>
  <si>
    <t>01-0100-0000-56110</t>
  </si>
  <si>
    <t>R &amp; M-COMPUTER</t>
  </si>
  <si>
    <t>01-0100-0000-56501</t>
  </si>
  <si>
    <t>TELEPHONE/COMMUNICATIONS</t>
  </si>
  <si>
    <t>01-0100-0000-56502</t>
  </si>
  <si>
    <t>RADIO-PHONE COMMUNICATION</t>
  </si>
  <si>
    <t>01-0100-0000-56525</t>
  </si>
  <si>
    <t>WATER</t>
  </si>
  <si>
    <t>01-0100-0000-56530</t>
  </si>
  <si>
    <t>ELECTRIC</t>
  </si>
  <si>
    <t>01-0100-0000-56550</t>
  </si>
  <si>
    <t>NATURAL GAS</t>
  </si>
  <si>
    <t>01-0100-0000-63001</t>
  </si>
  <si>
    <t>ADMIN. ALLOCATION</t>
  </si>
  <si>
    <t>01-0200-0000-40101</t>
  </si>
  <si>
    <t>PROPERTY TAXES CURRENT YR</t>
  </si>
  <si>
    <t>01-0200-0000-40130</t>
  </si>
  <si>
    <t>REPLACEMENT TAXES</t>
  </si>
  <si>
    <t>01-0200-0000-41220</t>
  </si>
  <si>
    <t>NSCD CONTRACT</t>
  </si>
  <si>
    <t>01-0200-0000-49001</t>
  </si>
  <si>
    <t>01-0200-0000-49300</t>
  </si>
  <si>
    <t>PARKING FEES</t>
  </si>
  <si>
    <t>01-0200-0000-49600</t>
  </si>
  <si>
    <t>GRANT MONEY</t>
  </si>
  <si>
    <t>01-0200-0000-49990</t>
  </si>
  <si>
    <t>DONATIONS</t>
  </si>
  <si>
    <t>01-0200-0000-50001</t>
  </si>
  <si>
    <t>01-0200-0000-50010</t>
  </si>
  <si>
    <t>01-0200-0000-50075</t>
  </si>
  <si>
    <t>PUBLIC RELATIONS</t>
  </si>
  <si>
    <t>01-0200-0000-50110</t>
  </si>
  <si>
    <t>01-0200-0000-50191</t>
  </si>
  <si>
    <t>01-0200-0000-50192</t>
  </si>
  <si>
    <t>EMPLOYEE BONUSES</t>
  </si>
  <si>
    <t>01-0200-0000-50251</t>
  </si>
  <si>
    <t>01-0200-0000-52001</t>
  </si>
  <si>
    <t>01-0200-0000-52002</t>
  </si>
  <si>
    <t>01-0200-0000-52011</t>
  </si>
  <si>
    <t>MARKETING SUPPLIES</t>
  </si>
  <si>
    <t>01-0200-0000-52015</t>
  </si>
  <si>
    <t>01-0200-0000-52020</t>
  </si>
  <si>
    <t>PRINTING (BROCH. &amp; NEWSL)</t>
  </si>
  <si>
    <t>01-0200-0000-52025</t>
  </si>
  <si>
    <t>01-0200-0000-52090</t>
  </si>
  <si>
    <t>BOARD EXPENSES</t>
  </si>
  <si>
    <t>01-0200-0000-52501</t>
  </si>
  <si>
    <t>01-0200-0000-52525</t>
  </si>
  <si>
    <t>01-0200-0000-52801</t>
  </si>
  <si>
    <t>01-0200-0000-52901</t>
  </si>
  <si>
    <t>SPECIAL PROJECTS</t>
  </si>
  <si>
    <t>01-0200-0000-54001</t>
  </si>
  <si>
    <t>01-0200-0000-54005</t>
  </si>
  <si>
    <t>01-0200-0000-54051</t>
  </si>
  <si>
    <t>01-0200-0000-54220</t>
  </si>
  <si>
    <t>LEGAL</t>
  </si>
  <si>
    <t>01-0200-0000-54225</t>
  </si>
  <si>
    <t>LEGAL ADS</t>
  </si>
  <si>
    <t>01-0200-0000-54250</t>
  </si>
  <si>
    <t>01-0200-0000-54251</t>
  </si>
  <si>
    <t>MARKETING SERVICES</t>
  </si>
  <si>
    <t>01-0200-0000-54260</t>
  </si>
  <si>
    <t>01-0200-0000-56001</t>
  </si>
  <si>
    <t>01-0200-0000-56110</t>
  </si>
  <si>
    <t>01-0200-0000-56501</t>
  </si>
  <si>
    <t>01-0200-0000-56525</t>
  </si>
  <si>
    <t>01-0200-0000-60002</t>
  </si>
  <si>
    <t>SYSTEMS MANAGEMENT</t>
  </si>
  <si>
    <t>01-0200-0000-60003</t>
  </si>
  <si>
    <t>COMPUTER HARDWARE</t>
  </si>
  <si>
    <t>01-0200-0000-60007</t>
  </si>
  <si>
    <t>ACCOUNTING SOFTWARE</t>
  </si>
  <si>
    <t>01-0200-0000-60008</t>
  </si>
  <si>
    <t>IP PHONE SYSTEM UPGRADE</t>
  </si>
  <si>
    <t>01-0200-0000-60014</t>
  </si>
  <si>
    <t>SIGNAGE</t>
  </si>
  <si>
    <t>01-0200-0000-60018</t>
  </si>
  <si>
    <t>SECURITY CAMERA SYSTEM</t>
  </si>
  <si>
    <t>01-0200-0000-60028</t>
  </si>
  <si>
    <t>BEACHES MASTER PLAN</t>
  </si>
  <si>
    <t>01-0200-0000-62004</t>
  </si>
  <si>
    <t>DEBT CERTIFICATE - PRIN</t>
  </si>
  <si>
    <t>01-0200-0000-62005</t>
  </si>
  <si>
    <t>DEBT CERTIFICATE - INT</t>
  </si>
  <si>
    <t>01-0200-0000-63001</t>
  </si>
  <si>
    <t>01-0200-0000-63101</t>
  </si>
  <si>
    <t>GARAGE ALLOCATION</t>
  </si>
  <si>
    <t>01-0200-0000-63301</t>
  </si>
  <si>
    <t>TRANSFERS OUT-TO PARKS</t>
  </si>
  <si>
    <t>01-0200-0000-63343</t>
  </si>
  <si>
    <t>TRANSFER OUT TO-COURSE PLAY</t>
  </si>
  <si>
    <t>01-0200-0000-63350</t>
  </si>
  <si>
    <t>TRANSFER OUT TO INDOOR TENNIS</t>
  </si>
  <si>
    <t>01-0200-0000-63382</t>
  </si>
  <si>
    <t>TRANS OUT-CAP PROJECT</t>
  </si>
  <si>
    <t>01-0200-0000-63383</t>
  </si>
  <si>
    <t>TRANSFER OUT-IMRF/SS</t>
  </si>
  <si>
    <t>01-0200-0000-63384</t>
  </si>
  <si>
    <t>TRANSFER OUT TO - LIABILITY</t>
  </si>
  <si>
    <t>01-0300-0000-50020</t>
  </si>
  <si>
    <t>01-0300-0000-50090</t>
  </si>
  <si>
    <t>SUPERVISORS FULL TIME MTC</t>
  </si>
  <si>
    <t>01-0300-0000-50151</t>
  </si>
  <si>
    <t>WORKMEN FULL TIME</t>
  </si>
  <si>
    <t>01-0300-0000-50191</t>
  </si>
  <si>
    <t>01-0300-0000-50199</t>
  </si>
  <si>
    <t>OVERTIME</t>
  </si>
  <si>
    <t>01-0300-0000-50301</t>
  </si>
  <si>
    <t>01-0300-0000-52001</t>
  </si>
  <si>
    <t>01-0300-0000-52002</t>
  </si>
  <si>
    <t>01-0300-0000-52025</t>
  </si>
  <si>
    <t>01-0300-0000-52505</t>
  </si>
  <si>
    <t>LUBRICANTS</t>
  </si>
  <si>
    <t>01-0300-0000-52515</t>
  </si>
  <si>
    <t>01-0300-0000-52525</t>
  </si>
  <si>
    <t>01-0300-0000-52801</t>
  </si>
  <si>
    <t>01-0300-0000-52810</t>
  </si>
  <si>
    <t>TOOLS</t>
  </si>
  <si>
    <t>01-0300-0000-54001</t>
  </si>
  <si>
    <t>01-0300-0000-54005</t>
  </si>
  <si>
    <t>01-0300-0000-54006</t>
  </si>
  <si>
    <t>01-0300-0000-54051</t>
  </si>
  <si>
    <t>01-0300-0000-54250</t>
  </si>
  <si>
    <t>01-0300-0000-56001</t>
  </si>
  <si>
    <t>01-0300-0000-56100</t>
  </si>
  <si>
    <t>01-0300-0000-56200</t>
  </si>
  <si>
    <t>VEHICLE R &amp; M</t>
  </si>
  <si>
    <t>01-0300-0000-56501</t>
  </si>
  <si>
    <t>01-0300-0000-56525</t>
  </si>
  <si>
    <t>01-0300-0000-56530</t>
  </si>
  <si>
    <t>01-0300-0000-56550</t>
  </si>
  <si>
    <t>01-0300-0000-60062</t>
  </si>
  <si>
    <t>FORKLIFT</t>
  </si>
  <si>
    <t>01-0300-0000-60065</t>
  </si>
  <si>
    <t>HVAC</t>
  </si>
  <si>
    <t>01-0300-0000-60095</t>
  </si>
  <si>
    <t>PARK PATHS &amp; PAVING</t>
  </si>
  <si>
    <t>01-0300-0000-60101</t>
  </si>
  <si>
    <t>DOCKS, RAMPS &amp; DOORS</t>
  </si>
  <si>
    <t>01-0300-0000-60219</t>
  </si>
  <si>
    <t>PUMP</t>
  </si>
  <si>
    <t>01-0300-0000-63001</t>
  </si>
  <si>
    <t>01-0300-0000-63101</t>
  </si>
  <si>
    <t>01-0400-0000-41016</t>
  </si>
  <si>
    <t>FACILITY RENTALS</t>
  </si>
  <si>
    <t>01-0400-0000-49001</t>
  </si>
  <si>
    <t>01-0400-0000-49990</t>
  </si>
  <si>
    <t>01-0400-0000-50020</t>
  </si>
  <si>
    <t>01-0400-0000-50090</t>
  </si>
  <si>
    <t>01-0400-0000-50120</t>
  </si>
  <si>
    <t>LANDSCAPE DRAFTSMAN</t>
  </si>
  <si>
    <t>01-0400-0000-50151</t>
  </si>
  <si>
    <t>01-0400-0000-50191</t>
  </si>
  <si>
    <t>01-0400-0000-50199</t>
  </si>
  <si>
    <t>01-0400-0000-50280</t>
  </si>
  <si>
    <t>RANGERS</t>
  </si>
  <si>
    <t>01-0400-0000-50301</t>
  </si>
  <si>
    <t>01-0400-0000-52001</t>
  </si>
  <si>
    <t>01-0400-0000-52002</t>
  </si>
  <si>
    <t>01-0400-0000-52003</t>
  </si>
  <si>
    <t>SUPPLIES-FIRST AID</t>
  </si>
  <si>
    <t>01-0400-0000-52015</t>
  </si>
  <si>
    <t>01-0400-0000-52025</t>
  </si>
  <si>
    <t>01-0400-0000-52501</t>
  </si>
  <si>
    <t>01-0400-0000-52505</t>
  </si>
  <si>
    <t>01-0400-0000-52515</t>
  </si>
  <si>
    <t>01-0400-0000-52525</t>
  </si>
  <si>
    <t>01-0400-0000-52540</t>
  </si>
  <si>
    <t>PLANT MATERIALS</t>
  </si>
  <si>
    <t>01-0400-0000-52545</t>
  </si>
  <si>
    <t>TREES &amp; SHRUBS</t>
  </si>
  <si>
    <t>01-0400-0000-52550</t>
  </si>
  <si>
    <t>SOIL, SAND &amp; STONE</t>
  </si>
  <si>
    <t>01-0400-0000-52562</t>
  </si>
  <si>
    <t>HERBICIDES</t>
  </si>
  <si>
    <t>01-0400-0000-52566</t>
  </si>
  <si>
    <t>FERTILIZERS</t>
  </si>
  <si>
    <t>01-0400-0000-52801</t>
  </si>
  <si>
    <t>01-0400-0000-52810</t>
  </si>
  <si>
    <t>01-0400-0000-52999</t>
  </si>
  <si>
    <t>01-0400-0000-54001</t>
  </si>
  <si>
    <t>01-0400-0000-54005</t>
  </si>
  <si>
    <t>01-0400-0000-54051</t>
  </si>
  <si>
    <t>01-0400-0000-54201</t>
  </si>
  <si>
    <t>01-0400-0000-54250</t>
  </si>
  <si>
    <t>01-0400-0000-56001</t>
  </si>
  <si>
    <t>01-0400-0000-56003</t>
  </si>
  <si>
    <t>R &amp; M-PLAYGROUND EQUIP.</t>
  </si>
  <si>
    <t>01-0400-0000-56100</t>
  </si>
  <si>
    <t>01-0400-0000-56110</t>
  </si>
  <si>
    <t>01-0400-0000-56200</t>
  </si>
  <si>
    <t>01-0400-0000-56501</t>
  </si>
  <si>
    <t>01-0400-0000-56525</t>
  </si>
  <si>
    <t>01-0400-0000-56530</t>
  </si>
  <si>
    <t>01-0400-0000-56550</t>
  </si>
  <si>
    <t>01-0400-0000-60001</t>
  </si>
  <si>
    <t>VEHICLES/TRUCKS</t>
  </si>
  <si>
    <t>01-0400-0000-60009</t>
  </si>
  <si>
    <t>PARK PROPERTY SURVEYS</t>
  </si>
  <si>
    <t>01-0400-0000-60011</t>
  </si>
  <si>
    <t>WOODLAND MANAGEMENT</t>
  </si>
  <si>
    <t>01-0400-0000-60031</t>
  </si>
  <si>
    <t>WATERMANAGEMENT/FIELDS</t>
  </si>
  <si>
    <t>01-0400-0000-60041</t>
  </si>
  <si>
    <t>01-0400-0000-60044</t>
  </si>
  <si>
    <t>Painting</t>
  </si>
  <si>
    <t>01-0400-0000-60045</t>
  </si>
  <si>
    <t>DRINKING FOUNTAINS</t>
  </si>
  <si>
    <t>01-0400-0000-60047</t>
  </si>
  <si>
    <t>HAPP ROAD PLAYGROUND</t>
  </si>
  <si>
    <t>01-0400-0000-60071</t>
  </si>
  <si>
    <t>PARK SIGNS</t>
  </si>
  <si>
    <t>01-0400-0000-60074</t>
  </si>
  <si>
    <t>STAIRS AND RAILINGS</t>
  </si>
  <si>
    <t>01-0400-0000-60075</t>
  </si>
  <si>
    <t>MISC. CAPITALS</t>
  </si>
  <si>
    <t>01-0400-0000-60077</t>
  </si>
  <si>
    <t>PARK FENCE AND GATES</t>
  </si>
  <si>
    <t>01-0400-0000-60083</t>
  </si>
  <si>
    <t>VEHICLE #44</t>
  </si>
  <si>
    <t>01-0400-0000-60086</t>
  </si>
  <si>
    <t>CORWIN PARK PLAYGROUND EQUIPMENT</t>
  </si>
  <si>
    <t>01-0400-0000-60089</t>
  </si>
  <si>
    <t>NORTHFIELD PARK SHELTER</t>
  </si>
  <si>
    <t>01-0400-0000-60091</t>
  </si>
  <si>
    <t>TORO  MOWER</t>
  </si>
  <si>
    <t>01-0400-0000-60093</t>
  </si>
  <si>
    <t>INDIAN HILL SHELTER - FRONT ENTRY</t>
  </si>
  <si>
    <t>01-0400-0000-60095</t>
  </si>
  <si>
    <t>01-0400-0000-60096</t>
  </si>
  <si>
    <t>GREENBAY TRAIL UPGRADES</t>
  </si>
  <si>
    <t>01-0400-0000-60145</t>
  </si>
  <si>
    <t>CLUB CAR/CUSHMAN</t>
  </si>
  <si>
    <t>01-0400-0000-60247</t>
  </si>
  <si>
    <t>EQUIPMENT</t>
  </si>
  <si>
    <t>01-0400-0000-60388</t>
  </si>
  <si>
    <t>TUCK POINT</t>
  </si>
  <si>
    <t>01-0400-0000-61990</t>
  </si>
  <si>
    <t>CAPITAL ADDITIONS</t>
  </si>
  <si>
    <t>GAIN/LOSS ON ASSET DISPOSAL</t>
  </si>
  <si>
    <t>01-0400-0000-63001</t>
  </si>
  <si>
    <t>01-0400-0000-63101</t>
  </si>
  <si>
    <t>01-0400-0000-63201</t>
  </si>
  <si>
    <t>TRANSFER IN FROM-CORPORT</t>
  </si>
  <si>
    <t>10-1000-0000-40101</t>
  </si>
  <si>
    <t>10-1000-0000-41412</t>
  </si>
  <si>
    <t>COMMUNITY ROOM RENTAL</t>
  </si>
  <si>
    <t>10-1000-0000-41900</t>
  </si>
  <si>
    <t>SCHOLARSHIPS</t>
  </si>
  <si>
    <t>10-1000-0000-50030</t>
  </si>
  <si>
    <t>SUPT. OF RECREATION</t>
  </si>
  <si>
    <t>10-1000-0000-50080</t>
  </si>
  <si>
    <t>SUPERVISORS FULL TIME-REC</t>
  </si>
  <si>
    <t>10-1000-0000-50110</t>
  </si>
  <si>
    <t>10-1000-0000-50191</t>
  </si>
  <si>
    <t>10-1000-0000-50251</t>
  </si>
  <si>
    <t>10-1000-0000-50301</t>
  </si>
  <si>
    <t>FUNDS ACC-SALARIES YR-END</t>
  </si>
  <si>
    <t>10-1000-0000-52001</t>
  </si>
  <si>
    <t>10-1000-0000-52002</t>
  </si>
  <si>
    <t>10-1000-0000-52015</t>
  </si>
  <si>
    <t>10-1000-0000-52024</t>
  </si>
  <si>
    <t>10-1000-0000-52025</t>
  </si>
  <si>
    <t>10-1000-0000-52350</t>
  </si>
  <si>
    <t>VOLUNTEER RECOGNITION</t>
  </si>
  <si>
    <t>10-1000-0000-52501</t>
  </si>
  <si>
    <t>10-1000-0000-52515</t>
  </si>
  <si>
    <t>10-1000-0000-52525</t>
  </si>
  <si>
    <t>10-1000-0000-52901</t>
  </si>
  <si>
    <t>10-1000-0000-54001</t>
  </si>
  <si>
    <t>10-1000-0000-54005</t>
  </si>
  <si>
    <t>10-1000-0000-54020</t>
  </si>
  <si>
    <t>RECRUITMENT</t>
  </si>
  <si>
    <t>10-1000-0000-54051</t>
  </si>
  <si>
    <t>10-1000-0000-54201</t>
  </si>
  <si>
    <t>10-1000-0000-54240</t>
  </si>
  <si>
    <t>WINNETKA YOUTH ORG</t>
  </si>
  <si>
    <t>10-1000-0000-54250</t>
  </si>
  <si>
    <t>10-1000-0000-54999</t>
  </si>
  <si>
    <t>10-1000-0000-56001</t>
  </si>
  <si>
    <t>10-1000-0000-56002</t>
  </si>
  <si>
    <t>R &amp; M--GYM FLOORS</t>
  </si>
  <si>
    <t>10-1000-0000-56100</t>
  </si>
  <si>
    <t>10-1000-0000-56110</t>
  </si>
  <si>
    <t>10-1000-0000-56200</t>
  </si>
  <si>
    <t>10-1000-0000-56501</t>
  </si>
  <si>
    <t>10-1000-0000-56525</t>
  </si>
  <si>
    <t>10-1000-0000-56530</t>
  </si>
  <si>
    <t>10-1000-0000-56550</t>
  </si>
  <si>
    <t>10-1000-0000-60006</t>
  </si>
  <si>
    <t>FIELD OFFICE RENOVATION</t>
  </si>
  <si>
    <t>10-1000-0000-60018</t>
  </si>
  <si>
    <t>10-1000-0000-60023</t>
  </si>
  <si>
    <t>IMAGINATION PLAYGROUND</t>
  </si>
  <si>
    <t>10-1000-0000-60041</t>
  </si>
  <si>
    <t>10-1000-0000-60044</t>
  </si>
  <si>
    <t>PAINTING</t>
  </si>
  <si>
    <t>10-1000-0000-60065</t>
  </si>
  <si>
    <t>10-1000-0000-60104</t>
  </si>
  <si>
    <t>FOLDING CHAIRS</t>
  </si>
  <si>
    <t>10-1000-0000-60386</t>
  </si>
  <si>
    <t>PLUMBING</t>
  </si>
  <si>
    <t>10-1000-0000-63001</t>
  </si>
  <si>
    <t>10-1000-0000-63101</t>
  </si>
  <si>
    <t>10-1000-0000-63221</t>
  </si>
  <si>
    <t>TRANSFER IN FROM LAUNCH</t>
  </si>
  <si>
    <t>10-1000-0000-63223</t>
  </si>
  <si>
    <t>TRANSFER IN FROM REC PROGRAMS</t>
  </si>
  <si>
    <t>10-1000-0000-63320</t>
  </si>
  <si>
    <t>TRANSFER OUT TO-REC.PROG.</t>
  </si>
  <si>
    <t>10-1000-0000-63325</t>
  </si>
  <si>
    <t>TRANSFER OUT TO REC FIELD</t>
  </si>
  <si>
    <t>10-1000-0000-63330</t>
  </si>
  <si>
    <t>TRANSFER OUT TO-BEACHES</t>
  </si>
  <si>
    <t>10-1000-0000-63335</t>
  </si>
  <si>
    <t>TRANSFER OUT TO-LAUNCH</t>
  </si>
  <si>
    <t>10-1000-0000-63336</t>
  </si>
  <si>
    <t>10-1000-0000-63339</t>
  </si>
  <si>
    <t>TRANSFER OUT TO-WINTER OD</t>
  </si>
  <si>
    <t>10-1000-0000-63382</t>
  </si>
  <si>
    <t>TRANFER OUT TO CAPITAL PROJECTS</t>
  </si>
  <si>
    <t>10-1100-0000-60247</t>
  </si>
  <si>
    <t>10-1100-7020-45100</t>
  </si>
  <si>
    <t>REC PROG FEES - COMP TEAMS</t>
  </si>
  <si>
    <t>10-1100-7020-50501</t>
  </si>
  <si>
    <t>SALARIES - COMP TEAMS</t>
  </si>
  <si>
    <t>10-1100-7020-52401</t>
  </si>
  <si>
    <t>SUPPLIES-REC COMP TEAMS</t>
  </si>
  <si>
    <t>10-1100-7020-54301</t>
  </si>
  <si>
    <t>SERVICES-REC COMP TEAMS</t>
  </si>
  <si>
    <t>10-1100-7022-45100</t>
  </si>
  <si>
    <t>10-1100-7022-50501</t>
  </si>
  <si>
    <t>10-1100-7022-52401</t>
  </si>
  <si>
    <t>10-1100-7022-54301</t>
  </si>
  <si>
    <t>10-1100-7025-45100</t>
  </si>
  <si>
    <t>10-1100-7025-50501</t>
  </si>
  <si>
    <t>10-1100-7025-52401</t>
  </si>
  <si>
    <t>10-1100-7025-54301</t>
  </si>
  <si>
    <t>10-1100-7027-45100</t>
  </si>
  <si>
    <t>10-1100-7027-50501</t>
  </si>
  <si>
    <t>10-1100-7027-52401</t>
  </si>
  <si>
    <t>10-1100-7027-54301</t>
  </si>
  <si>
    <t>10-1100-7058-45100</t>
  </si>
  <si>
    <t>10-1100-7058-50501</t>
  </si>
  <si>
    <t>10-1100-7058-52401</t>
  </si>
  <si>
    <t>10-1100-7058-54301</t>
  </si>
  <si>
    <t>10-1100-7059-45100</t>
  </si>
  <si>
    <t>10-1100-7059-50501</t>
  </si>
  <si>
    <t>10-1100-7059-52401</t>
  </si>
  <si>
    <t>10-1100-7059-54303</t>
  </si>
  <si>
    <t>SERVICES-REC GEN YTH PROG</t>
  </si>
  <si>
    <t>10-1100-7062-45100</t>
  </si>
  <si>
    <t>10-1100-7062-47500</t>
  </si>
  <si>
    <t>Special Orders</t>
  </si>
  <si>
    <t>10-1100-7062-50501</t>
  </si>
  <si>
    <t>10-1100-7062-52401</t>
  </si>
  <si>
    <t>10-1100-7062-54301</t>
  </si>
  <si>
    <t>10-1100-7145-45100</t>
  </si>
  <si>
    <t>REC PROG FEES - TURF PROGRAM</t>
  </si>
  <si>
    <t>10-1100-7145-50501</t>
  </si>
  <si>
    <t>10-1100-7145-52401</t>
  </si>
  <si>
    <t>10-1100-7145-54301</t>
  </si>
  <si>
    <t>10-1100-7147-45100</t>
  </si>
  <si>
    <t>10-1100-7147-50501</t>
  </si>
  <si>
    <t>10-1100-7147-52401</t>
  </si>
  <si>
    <t>10-1100-7147-54301</t>
  </si>
  <si>
    <t>10-1100-7150-45100</t>
  </si>
  <si>
    <t>10-1100-7150-50501</t>
  </si>
  <si>
    <t>10-1100-7150-52401</t>
  </si>
  <si>
    <t>10-1100-7150-54301</t>
  </si>
  <si>
    <t>10-1100-7151-45100</t>
  </si>
  <si>
    <t>10-1100-7151-50501</t>
  </si>
  <si>
    <t>10-1100-7151-52401</t>
  </si>
  <si>
    <t>10-1100-7151-54301</t>
  </si>
  <si>
    <t>10-1100-7153-45100</t>
  </si>
  <si>
    <t>10-1100-7153-50501</t>
  </si>
  <si>
    <t>10-1100-7153-52401</t>
  </si>
  <si>
    <t>10-1100-7153-54301</t>
  </si>
  <si>
    <t>10-1100-7211-45200</t>
  </si>
  <si>
    <t>REC PROG FEES - ATHL INST</t>
  </si>
  <si>
    <t>10-1100-7211-54302</t>
  </si>
  <si>
    <t>SERVICES-REC ATHL INST</t>
  </si>
  <si>
    <t>10-1100-7213-45200</t>
  </si>
  <si>
    <t>10-1100-7213-50502</t>
  </si>
  <si>
    <t>SALARIES - ATHLETIC INSTR</t>
  </si>
  <si>
    <t>10-1100-7213-52402</t>
  </si>
  <si>
    <t>SUPPLIES - REC ATHLETIC INSTR</t>
  </si>
  <si>
    <t>10-1100-7213-54302</t>
  </si>
  <si>
    <t>10-1100-7213-54303</t>
  </si>
  <si>
    <t>10-1100-7214-45200</t>
  </si>
  <si>
    <t>10-1100-7214-54301</t>
  </si>
  <si>
    <t>10-1100-7214-54302</t>
  </si>
  <si>
    <t>10-1100-7260-45200</t>
  </si>
  <si>
    <t>10-1100-7260-50502</t>
  </si>
  <si>
    <t>10-1100-7260-52402</t>
  </si>
  <si>
    <t>SUPPLIES-REC ATHL INST</t>
  </si>
  <si>
    <t>10-1100-7260-54303</t>
  </si>
  <si>
    <t>10-1100-7262-45200</t>
  </si>
  <si>
    <t>10-1100-7262-54302</t>
  </si>
  <si>
    <t>10-1100-7350-45200</t>
  </si>
  <si>
    <t>10-1100-7350-54302</t>
  </si>
  <si>
    <t>10-1100-7350-54304</t>
  </si>
  <si>
    <t>SERVICES-REC CAMPS</t>
  </si>
  <si>
    <t>10-1100-7373-45200</t>
  </si>
  <si>
    <t>10-1100-7373-54302</t>
  </si>
  <si>
    <t>10-1100-7380-45200</t>
  </si>
  <si>
    <t>10-1100-7380-50502</t>
  </si>
  <si>
    <t>10-1100-7380-52402</t>
  </si>
  <si>
    <t>10-1100-7380-54303</t>
  </si>
  <si>
    <t>10-1100-7421-45300</t>
  </si>
  <si>
    <t>REC PROG FEES - GEN YTH ACT</t>
  </si>
  <si>
    <t>10-1100-7421-50503</t>
  </si>
  <si>
    <t>SALARIES-GEN YOUTH ACTIVI</t>
  </si>
  <si>
    <t>10-1100-7421-52403</t>
  </si>
  <si>
    <t>SUPPLIES</t>
  </si>
  <si>
    <t>10-1100-7435-45300</t>
  </si>
  <si>
    <t>10-1100-7435-50503</t>
  </si>
  <si>
    <t>10-1100-7435-52403</t>
  </si>
  <si>
    <t>SUPPLIES-REC GEN YTH PROG</t>
  </si>
  <si>
    <t>10-1100-7443-45300</t>
  </si>
  <si>
    <t>10-1100-7443-50503</t>
  </si>
  <si>
    <t>10-1100-7443-52403</t>
  </si>
  <si>
    <t>10-1100-7443-54303</t>
  </si>
  <si>
    <t>10-1100-7456-45300</t>
  </si>
  <si>
    <t>10-1100-7456-52402</t>
  </si>
  <si>
    <t>10-1100-7456-54305</t>
  </si>
  <si>
    <t>SERVICES-REC SPEC EVENTS</t>
  </si>
  <si>
    <t>10-1100-7477-45300</t>
  </si>
  <si>
    <t>10-1100-7477-50503</t>
  </si>
  <si>
    <t>10-1100-7477-52403</t>
  </si>
  <si>
    <t>10-1100-7477-54304</t>
  </si>
  <si>
    <t>10-1100-7478-45300</t>
  </si>
  <si>
    <t>10-1100-7478-50503</t>
  </si>
  <si>
    <t>10-1100-7478-52403</t>
  </si>
  <si>
    <t>10-1100-7478-54303</t>
  </si>
  <si>
    <t>10-1100-7479-45300</t>
  </si>
  <si>
    <t>10-1100-7479-54303</t>
  </si>
  <si>
    <t>10-1100-7510-45300</t>
  </si>
  <si>
    <t>10-1100-7510-50503</t>
  </si>
  <si>
    <t>10-1100-7510-52403</t>
  </si>
  <si>
    <t>10-1100-7533-45300</t>
  </si>
  <si>
    <t>10-1100-7533-54303</t>
  </si>
  <si>
    <t>10-1100-7605-45400</t>
  </si>
  <si>
    <t>REC PROG FEES - CAMPS</t>
  </si>
  <si>
    <t>10-1100-7605-50504</t>
  </si>
  <si>
    <t>SALARIES - CAMPS</t>
  </si>
  <si>
    <t>10-1100-7605-52404</t>
  </si>
  <si>
    <t>SUPPLIES-REC CAMPS</t>
  </si>
  <si>
    <t>10-1100-7605-54304</t>
  </si>
  <si>
    <t>10-1100-7606-45400</t>
  </si>
  <si>
    <t>10-1100-7606-50504</t>
  </si>
  <si>
    <t>10-1100-7606-52404</t>
  </si>
  <si>
    <t>10-1100-7606-54304</t>
  </si>
  <si>
    <t>10-1100-7613-45400</t>
  </si>
  <si>
    <t>10-1100-7613-54304</t>
  </si>
  <si>
    <t>10-1100-7614-45400</t>
  </si>
  <si>
    <t>10-1100-7614-50504</t>
  </si>
  <si>
    <t>10-1100-7614-52404</t>
  </si>
  <si>
    <t>10-1100-7660-45400</t>
  </si>
  <si>
    <t>10-1100-7660-50504</t>
  </si>
  <si>
    <t>10-1100-7660-52404</t>
  </si>
  <si>
    <t>10-1100-7660-54303</t>
  </si>
  <si>
    <t>10-1100-7668-45400</t>
  </si>
  <si>
    <t>10-1100-7668-50504</t>
  </si>
  <si>
    <t>10-1100-7668-52404</t>
  </si>
  <si>
    <t>10-1100-7668-54304</t>
  </si>
  <si>
    <t>10-1100-7765-45400</t>
  </si>
  <si>
    <t>10-1100-7765-50504</t>
  </si>
  <si>
    <t>10-1100-7765-52404</t>
  </si>
  <si>
    <t>10-1100-7765-54304</t>
  </si>
  <si>
    <t>10-1100-7775-45400</t>
  </si>
  <si>
    <t>10-1100-7810-45500</t>
  </si>
  <si>
    <t>REC PROG FEES-SPEC EVENTS</t>
  </si>
  <si>
    <t>10-1100-7810-50505</t>
  </si>
  <si>
    <t>SALARIES - SPECIAL EVENTS</t>
  </si>
  <si>
    <t>10-1100-7810-52405</t>
  </si>
  <si>
    <t>SUPPLIES-REC SPEC EVENTS</t>
  </si>
  <si>
    <t>10-1100-7810-54305</t>
  </si>
  <si>
    <t>10-1100-7840-45500</t>
  </si>
  <si>
    <t>10-1100-7840-50505</t>
  </si>
  <si>
    <t>10-1100-7840-52405</t>
  </si>
  <si>
    <t>10-1100-7840-54305</t>
  </si>
  <si>
    <t>10-1100-7841-45500</t>
  </si>
  <si>
    <t>10-1100-7841-50505</t>
  </si>
  <si>
    <t>10-1100-7841-52405</t>
  </si>
  <si>
    <t>10-1100-7841-54305</t>
  </si>
  <si>
    <t>10-1100-7842-45500</t>
  </si>
  <si>
    <t>10-1100-7842-50505</t>
  </si>
  <si>
    <t>10-1100-7842-52405</t>
  </si>
  <si>
    <t>10-1100-7842-54305</t>
  </si>
  <si>
    <t>10-1100-7843-45500</t>
  </si>
  <si>
    <t>10-1100-7843-50505</t>
  </si>
  <si>
    <t>10-1100-7843-52405</t>
  </si>
  <si>
    <t>10-1100-7843-54305</t>
  </si>
  <si>
    <t>10-1100-7844-45500</t>
  </si>
  <si>
    <t>10-1100-7844-50505</t>
  </si>
  <si>
    <t>10-1100-7844-52405</t>
  </si>
  <si>
    <t>10-1100-7844-54305</t>
  </si>
  <si>
    <t>10-1100-7845-45500</t>
  </si>
  <si>
    <t>10-1100-7845-50505</t>
  </si>
  <si>
    <t>10-1100-7845-52405</t>
  </si>
  <si>
    <t>10-1100-7845-54305</t>
  </si>
  <si>
    <t>10-1100-7849-45300</t>
  </si>
  <si>
    <t>10-1100-7849-45500</t>
  </si>
  <si>
    <t>10-1100-7849-50505</t>
  </si>
  <si>
    <t>10-1100-7849-52405</t>
  </si>
  <si>
    <t>10-1100-7849-54305</t>
  </si>
  <si>
    <t>10-1100-7999-49998</t>
  </si>
  <si>
    <t>DAILY REPORT OVERAGES</t>
  </si>
  <si>
    <t>10-1100-7999-50030</t>
  </si>
  <si>
    <t>10-1100-7999-50080</t>
  </si>
  <si>
    <t>10-1100-7999-50950</t>
  </si>
  <si>
    <t>FIELD WORK STUDENTS</t>
  </si>
  <si>
    <t>10-1100-7999-52002</t>
  </si>
  <si>
    <t>10-1100-7999-52020</t>
  </si>
  <si>
    <t>10-1100-7999-52025</t>
  </si>
  <si>
    <t>10-1100-7999-52501</t>
  </si>
  <si>
    <t>10-1100-7999-52525</t>
  </si>
  <si>
    <t>10-1100-7999-54051</t>
  </si>
  <si>
    <t>10-1100-7999-54201</t>
  </si>
  <si>
    <t>10-1100-7999-54250</t>
  </si>
  <si>
    <t>10-1100-7999-54285</t>
  </si>
  <si>
    <t>CREDIT CARD SERVICES</t>
  </si>
  <si>
    <t>10-1100-7999-54999</t>
  </si>
  <si>
    <t>10-1100-7999-56100</t>
  </si>
  <si>
    <t>10-1100-7999-56200</t>
  </si>
  <si>
    <t>10-1100-7999-63001</t>
  </si>
  <si>
    <t>10-1100-7999-63220</t>
  </si>
  <si>
    <t>TRANSFER IN FROM-REC ADM</t>
  </si>
  <si>
    <t>10-1100-7999-63315</t>
  </si>
  <si>
    <t>TRANSFER OUT TO REC ADMIN</t>
  </si>
  <si>
    <t>10-1200-0000-41016</t>
  </si>
  <si>
    <t>10-1200-0000-49001</t>
  </si>
  <si>
    <t>10-1200-0000-50030</t>
  </si>
  <si>
    <t>10-1200-0000-50080</t>
  </si>
  <si>
    <t>10-1200-0000-50151</t>
  </si>
  <si>
    <t>10-1200-0000-50301</t>
  </si>
  <si>
    <t>10-1200-0000-52002</t>
  </si>
  <si>
    <t>10-1200-0000-52501</t>
  </si>
  <si>
    <t>10-1200-0000-52525</t>
  </si>
  <si>
    <t>10-1200-0000-52550</t>
  </si>
  <si>
    <t>10-1200-0000-52555</t>
  </si>
  <si>
    <t>SOD &amp; TURF</t>
  </si>
  <si>
    <t>10-1200-0000-52560</t>
  </si>
  <si>
    <t>TURFGRASS SEED</t>
  </si>
  <si>
    <t>10-1200-0000-52562</t>
  </si>
  <si>
    <t>10-1200-0000-52566</t>
  </si>
  <si>
    <t>10-1200-0000-52801</t>
  </si>
  <si>
    <t>10-1200-0000-54005</t>
  </si>
  <si>
    <t>10-1200-0000-54051</t>
  </si>
  <si>
    <t>10-1200-0000-54250</t>
  </si>
  <si>
    <t>10-1200-0000-56001</t>
  </si>
  <si>
    <t>10-1200-0000-56100</t>
  </si>
  <si>
    <t>10-1200-0000-56200</t>
  </si>
  <si>
    <t>10-1200-0000-56525</t>
  </si>
  <si>
    <t>10-1200-0000-56530</t>
  </si>
  <si>
    <t>10-1200-0000-60026</t>
  </si>
  <si>
    <t>VEHICLE #8</t>
  </si>
  <si>
    <t>10-1200-0000-60029</t>
  </si>
  <si>
    <t>FIELD RENOVATIONS</t>
  </si>
  <si>
    <t>10-1200-0000-60077</t>
  </si>
  <si>
    <t>PARK FENCES &amp; GATES</t>
  </si>
  <si>
    <t>10-1200-0000-60145</t>
  </si>
  <si>
    <t>REC FLDS-CLUB CAR</t>
  </si>
  <si>
    <t>10-1200-0000-60247</t>
  </si>
  <si>
    <t>10-1200-0000-63001</t>
  </si>
  <si>
    <t>10-1200-0000-63101</t>
  </si>
  <si>
    <t>10-1200-0000-63220</t>
  </si>
  <si>
    <t>10-1300-0000-50030</t>
  </si>
  <si>
    <t>10-1300-0000-50080</t>
  </si>
  <si>
    <t>10-1300-0000-50090</t>
  </si>
  <si>
    <t>10-1300-0000-50151</t>
  </si>
  <si>
    <t>10-1300-0000-50199</t>
  </si>
  <si>
    <t>10-1300-0000-50260</t>
  </si>
  <si>
    <t>ATTENDANTS PART-TIME</t>
  </si>
  <si>
    <t>10-1300-0000-50301</t>
  </si>
  <si>
    <t>10-1300-0000-52002</t>
  </si>
  <si>
    <t>10-1300-0000-52501</t>
  </si>
  <si>
    <t>10-1300-0000-52810</t>
  </si>
  <si>
    <t>10-1300-0000-54051</t>
  </si>
  <si>
    <t>10-1300-0000-56001</t>
  </si>
  <si>
    <t>10-1300-0000-56100</t>
  </si>
  <si>
    <t>10-1300-0000-56525</t>
  </si>
  <si>
    <t>10-1300-0000-56550</t>
  </si>
  <si>
    <t>10-1300-0000-63001</t>
  </si>
  <si>
    <t>10-1300-0000-63101</t>
  </si>
  <si>
    <t>10-1300-0000-63220</t>
  </si>
  <si>
    <t>10-1400-0000-41550</t>
  </si>
  <si>
    <t>GROUP LESSONS</t>
  </si>
  <si>
    <t>10-1400-0000-50030</t>
  </si>
  <si>
    <t>10-1400-0000-50080</t>
  </si>
  <si>
    <t>10-1400-0000-50450</t>
  </si>
  <si>
    <t>INSTRUCTORS - GROUP LESSONS</t>
  </si>
  <si>
    <t>10-1400-0000-52001</t>
  </si>
  <si>
    <t>10-1400-0000-52002</t>
  </si>
  <si>
    <t>10-1400-0000-52020</t>
  </si>
  <si>
    <t>10-1400-0000-52025</t>
  </si>
  <si>
    <t>10-1400-0000-52501</t>
  </si>
  <si>
    <t>10-1400-0000-52525</t>
  </si>
  <si>
    <t>10-1400-0000-52801</t>
  </si>
  <si>
    <t>10-1400-0000-54001</t>
  </si>
  <si>
    <t>10-1400-0000-54005</t>
  </si>
  <si>
    <t>10-1400-0000-54051</t>
  </si>
  <si>
    <t>10-1400-0000-54201</t>
  </si>
  <si>
    <t>10-1400-0000-54250</t>
  </si>
  <si>
    <t>10-1400-0000-56115</t>
  </si>
  <si>
    <t>R &amp; M-ENGINES</t>
  </si>
  <si>
    <t>10-1400-0000-56116</t>
  </si>
  <si>
    <t>R &amp; M-BOATS</t>
  </si>
  <si>
    <t>10-1400-0000-60184</t>
  </si>
  <si>
    <t>WATERCRAFT</t>
  </si>
  <si>
    <t>10-1400-0000-63001</t>
  </si>
  <si>
    <t>10-1400-0000-63101</t>
  </si>
  <si>
    <t>10-1400-0000-63220</t>
  </si>
  <si>
    <t>10-1500-0000-41001</t>
  </si>
  <si>
    <t>SEASON PASS SALES</t>
  </si>
  <si>
    <t>10-1500-0000-41006</t>
  </si>
  <si>
    <t>SEASON PASS - DOG BEACH</t>
  </si>
  <si>
    <t>10-1500-0000-41100</t>
  </si>
  <si>
    <t>DAILY FEES</t>
  </si>
  <si>
    <t>10-1500-0000-49001</t>
  </si>
  <si>
    <t>10-1500-0000-49450</t>
  </si>
  <si>
    <t>GUEST CARD REVENUE</t>
  </si>
  <si>
    <t>10-1500-0000-49500</t>
  </si>
  <si>
    <t>SPECIAL EVENTS</t>
  </si>
  <si>
    <t>10-1500-0000-50030</t>
  </si>
  <si>
    <t>10-1500-0000-50080</t>
  </si>
  <si>
    <t>10-1500-0000-50260</t>
  </si>
  <si>
    <t>10-1500-0000-50265</t>
  </si>
  <si>
    <t>BEACH/LAUNCH ATTENDANTS</t>
  </si>
  <si>
    <t>10-1500-0000-50280</t>
  </si>
  <si>
    <t>10-1500-0000-50301</t>
  </si>
  <si>
    <t>10-1500-0000-50505</t>
  </si>
  <si>
    <t>10-1500-0000-52001</t>
  </si>
  <si>
    <t>10-1500-0000-52002</t>
  </si>
  <si>
    <t>10-1500-0000-52020</t>
  </si>
  <si>
    <t>10-1500-0000-52025</t>
  </si>
  <si>
    <t>10-1500-0000-52302</t>
  </si>
  <si>
    <t>TRAINING SUPPLIES</t>
  </si>
  <si>
    <t>10-1500-0000-52320</t>
  </si>
  <si>
    <t>SPECIAL EVENT SUPPLIES</t>
  </si>
  <si>
    <t>10-1500-0000-52501</t>
  </si>
  <si>
    <t>10-1500-0000-52525</t>
  </si>
  <si>
    <t>10-1500-0000-52801</t>
  </si>
  <si>
    <t>10-1500-0000-54005</t>
  </si>
  <si>
    <t>10-1500-0000-54051</t>
  </si>
  <si>
    <t>10-1500-0000-54201</t>
  </si>
  <si>
    <t>10-1500-0000-54250</t>
  </si>
  <si>
    <t>10-1500-0000-54260</t>
  </si>
  <si>
    <t>10-1500-0000-56001</t>
  </si>
  <si>
    <t>10-1500-0000-56100</t>
  </si>
  <si>
    <t>10-1500-0000-56110</t>
  </si>
  <si>
    <t>10-1500-0000-56200</t>
  </si>
  <si>
    <t>10-1500-0000-56501</t>
  </si>
  <si>
    <t>10-1500-0000-56525</t>
  </si>
  <si>
    <t>10-1500-0000-56530</t>
  </si>
  <si>
    <t>10-1500-0000-60003</t>
  </si>
  <si>
    <t>10-1500-0000-60009</t>
  </si>
  <si>
    <t>10-1500-0000-60018</t>
  </si>
  <si>
    <t>10-1500-0000-60027</t>
  </si>
  <si>
    <t>VEHICLE #9</t>
  </si>
  <si>
    <t>10-1500-0000-60032</t>
  </si>
  <si>
    <t>TOWER WATER SERVICE</t>
  </si>
  <si>
    <t>10-1500-0000-60041</t>
  </si>
  <si>
    <t>10-1500-0000-60055</t>
  </si>
  <si>
    <t>ADA CAPITALS</t>
  </si>
  <si>
    <t>10-1500-0000-60077</t>
  </si>
  <si>
    <t>10-1500-0000-60095</t>
  </si>
  <si>
    <t>10-1500-0000-60117</t>
  </si>
  <si>
    <t>WINDOWS</t>
  </si>
  <si>
    <t>10-1500-0000-60120</t>
  </si>
  <si>
    <t>LAKEFRONT RENOVATIONS</t>
  </si>
  <si>
    <t>10-1500-0000-60219</t>
  </si>
  <si>
    <t>10-1500-0000-60247</t>
  </si>
  <si>
    <t>10-1500-0000-60380</t>
  </si>
  <si>
    <t>OVERHEAD LIGHTING</t>
  </si>
  <si>
    <t>10-1500-0000-63001</t>
  </si>
  <si>
    <t>10-1500-0000-63101</t>
  </si>
  <si>
    <t>10-1500-0000-63220</t>
  </si>
  <si>
    <t>10-1600-0000-41001</t>
  </si>
  <si>
    <t>10-1600-0000-41010</t>
  </si>
  <si>
    <t>RACK RENTALS</t>
  </si>
  <si>
    <t>10-1600-0000-41100</t>
  </si>
  <si>
    <t>10-1600-0000-50030</t>
  </si>
  <si>
    <t>10-1600-0000-50080</t>
  </si>
  <si>
    <t>10-1600-0000-50265</t>
  </si>
  <si>
    <t>10-1600-0000-50301</t>
  </si>
  <si>
    <t>10-1600-0000-52001</t>
  </si>
  <si>
    <t>10-1600-0000-52002</t>
  </si>
  <si>
    <t>10-1600-0000-52020</t>
  </si>
  <si>
    <t>10-1600-0000-52025</t>
  </si>
  <si>
    <t>10-1600-0000-52501</t>
  </si>
  <si>
    <t>10-1600-0000-52525</t>
  </si>
  <si>
    <t>10-1600-0000-52801</t>
  </si>
  <si>
    <t>10-1600-0000-54051</t>
  </si>
  <si>
    <t>10-1600-0000-54201</t>
  </si>
  <si>
    <t>10-1600-0000-54250</t>
  </si>
  <si>
    <t>10-1600-0000-56001</t>
  </si>
  <si>
    <t>10-1600-0000-56100</t>
  </si>
  <si>
    <t>10-1600-0000-56110</t>
  </si>
  <si>
    <t>10-1600-0000-56200</t>
  </si>
  <si>
    <t>10-1600-0000-56501</t>
  </si>
  <si>
    <t>10-1600-0000-56525</t>
  </si>
  <si>
    <t>10-1600-0000-56530</t>
  </si>
  <si>
    <t>10-1600-0000-60003</t>
  </si>
  <si>
    <t>10-1600-0000-60018</t>
  </si>
  <si>
    <t>10-1600-0000-60027</t>
  </si>
  <si>
    <t>10-1600-0000-60055</t>
  </si>
  <si>
    <t>10-1600-0000-60095</t>
  </si>
  <si>
    <t>10-1600-0000-60219</t>
  </si>
  <si>
    <t>10-1600-0000-60388</t>
  </si>
  <si>
    <t>10-1600-0000-63001</t>
  </si>
  <si>
    <t>10-1600-0000-63101</t>
  </si>
  <si>
    <t>10-1600-0000-63220</t>
  </si>
  <si>
    <t>10-1600-0000-63315</t>
  </si>
  <si>
    <t>20-2000-0000-41001</t>
  </si>
  <si>
    <t>20-2000-0000-41030</t>
  </si>
  <si>
    <t>LOCKERS</t>
  </si>
  <si>
    <t>20-2000-0000-41050</t>
  </si>
  <si>
    <t>LOTTERY</t>
  </si>
  <si>
    <t>20-2000-0000-41060</t>
  </si>
  <si>
    <t>LEAGUE FEES</t>
  </si>
  <si>
    <t>20-2000-0000-41100</t>
  </si>
  <si>
    <t>20-2000-0000-41120</t>
  </si>
  <si>
    <t>PAR - 3</t>
  </si>
  <si>
    <t>20-2000-0000-41130</t>
  </si>
  <si>
    <t>RANGE BALLS</t>
  </si>
  <si>
    <t>20-2000-0000-41140</t>
  </si>
  <si>
    <t>CARTS-GAS</t>
  </si>
  <si>
    <t>20-2000-0000-41141</t>
  </si>
  <si>
    <t>CARTS-PULL</t>
  </si>
  <si>
    <t>20-2000-0000-41501</t>
  </si>
  <si>
    <t>PRIVATE LESSONS</t>
  </si>
  <si>
    <t>20-2000-0000-41502</t>
  </si>
  <si>
    <t>PRIVATE LESSON-COMMISSION</t>
  </si>
  <si>
    <t>20-2000-0000-41550</t>
  </si>
  <si>
    <t>20-2000-0000-47001</t>
  </si>
  <si>
    <t>BALLS</t>
  </si>
  <si>
    <t>20-2000-0000-47100</t>
  </si>
  <si>
    <t>LADIES WEAR</t>
  </si>
  <si>
    <t>20-2000-0000-47150</t>
  </si>
  <si>
    <t>MENS WEAR</t>
  </si>
  <si>
    <t>20-2000-0000-47190</t>
  </si>
  <si>
    <t>HATS</t>
  </si>
  <si>
    <t>20-2000-0000-47200</t>
  </si>
  <si>
    <t>SHOES</t>
  </si>
  <si>
    <t>20-2000-0000-47250</t>
  </si>
  <si>
    <t>GLOVES</t>
  </si>
  <si>
    <t>20-2000-0000-47275</t>
  </si>
  <si>
    <t>BAGS</t>
  </si>
  <si>
    <t>20-2000-0000-47300</t>
  </si>
  <si>
    <t>CLUBS</t>
  </si>
  <si>
    <t>20-2000-0000-47325</t>
  </si>
  <si>
    <t>20-2000-0000-47500</t>
  </si>
  <si>
    <t>SPECIAL ORDERS</t>
  </si>
  <si>
    <t>20-2000-0000-47950</t>
  </si>
  <si>
    <t>20-2000-0000-49001</t>
  </si>
  <si>
    <t>20-2000-0000-49150</t>
  </si>
  <si>
    <t>CONCESSION STAND SALES</t>
  </si>
  <si>
    <t>20-2000-0000-49350</t>
  </si>
  <si>
    <t>GOLFERS HANDICAP</t>
  </si>
  <si>
    <t>20-2000-0000-49380</t>
  </si>
  <si>
    <t>CLUB RENTAL REVENUE</t>
  </si>
  <si>
    <t>20-2000-0000-49990</t>
  </si>
  <si>
    <t>20-2000-0000-49995</t>
  </si>
  <si>
    <t>SALES TAXES-PRO SHOPS</t>
  </si>
  <si>
    <t>20-2000-0000-49998</t>
  </si>
  <si>
    <t>20-2000-0000-49999</t>
  </si>
  <si>
    <t>DAILY REPORT SHORTAGES</t>
  </si>
  <si>
    <t>20-2000-0000-50030</t>
  </si>
  <si>
    <t>20-2000-0000-50040</t>
  </si>
  <si>
    <t>SUPT. OF FACILITIES</t>
  </si>
  <si>
    <t>20-2000-0000-50051</t>
  </si>
  <si>
    <t>FACILITY MANAGER</t>
  </si>
  <si>
    <t>20-2000-0000-50055</t>
  </si>
  <si>
    <t>ASSISTANT MANAGER</t>
  </si>
  <si>
    <t>20-2000-0000-50191</t>
  </si>
  <si>
    <t>20-2000-0000-50192</t>
  </si>
  <si>
    <t>20-2000-0000-50260</t>
  </si>
  <si>
    <t>20-2000-0000-50301</t>
  </si>
  <si>
    <t>20-2000-0000-50401</t>
  </si>
  <si>
    <t>INSTRUCTORS PRIV.LESS.</t>
  </si>
  <si>
    <t>20-2000-0000-50450</t>
  </si>
  <si>
    <t>20-2000-0000-50999</t>
  </si>
  <si>
    <t>20-2000-0000-52001</t>
  </si>
  <si>
    <t>20-2000-0000-52002</t>
  </si>
  <si>
    <t>20-2000-0000-52006</t>
  </si>
  <si>
    <t>SUPPLIES - CLUBHOUSE</t>
  </si>
  <si>
    <t>20-2000-0000-52015</t>
  </si>
  <si>
    <t>20-2000-0000-52020</t>
  </si>
  <si>
    <t>20-2000-0000-52025</t>
  </si>
  <si>
    <t>20-2000-0000-52030</t>
  </si>
  <si>
    <t>20-2000-0000-52320</t>
  </si>
  <si>
    <t>20-2000-0000-52501</t>
  </si>
  <si>
    <t>20-2000-0000-52515</t>
  </si>
  <si>
    <t>20-2000-0000-52525</t>
  </si>
  <si>
    <t>20-2000-0000-54001</t>
  </si>
  <si>
    <t>20-2000-0000-54005</t>
  </si>
  <si>
    <t>20-2000-0000-54051</t>
  </si>
  <si>
    <t>20-2000-0000-54201</t>
  </si>
  <si>
    <t>20-2000-0000-54210</t>
  </si>
  <si>
    <t>20-2000-0000-54250</t>
  </si>
  <si>
    <t>20-2000-0000-54255</t>
  </si>
  <si>
    <t>CONTRACT SERV - CLBHSE</t>
  </si>
  <si>
    <t>20-2000-0000-54285</t>
  </si>
  <si>
    <t>20-2000-0000-54990</t>
  </si>
  <si>
    <t>SALES TAXES-PRO-SHOP</t>
  </si>
  <si>
    <t>20-2000-0000-56001</t>
  </si>
  <si>
    <t>20-2000-0000-56100</t>
  </si>
  <si>
    <t>20-2000-0000-56110</t>
  </si>
  <si>
    <t>20-2000-0000-56150</t>
  </si>
  <si>
    <t>GOLF CART-R &amp; M</t>
  </si>
  <si>
    <t>20-2000-0000-56501</t>
  </si>
  <si>
    <t>20-2000-0000-56525</t>
  </si>
  <si>
    <t>20-2000-0000-56530</t>
  </si>
  <si>
    <t>20-2000-0000-56550</t>
  </si>
  <si>
    <t>20-2000-0000-57001</t>
  </si>
  <si>
    <t>20-2000-0000-57100</t>
  </si>
  <si>
    <t>CLOTHING-LADIES WEAR</t>
  </si>
  <si>
    <t>20-2000-0000-57150</t>
  </si>
  <si>
    <t>CLOTHING-MEN'S WEAR</t>
  </si>
  <si>
    <t>20-2000-0000-57190</t>
  </si>
  <si>
    <t>20-2000-0000-57200</t>
  </si>
  <si>
    <t>20-2000-0000-57250</t>
  </si>
  <si>
    <t>20-2000-0000-57275</t>
  </si>
  <si>
    <t>20-2000-0000-57300</t>
  </si>
  <si>
    <t>20-2000-0000-57325</t>
  </si>
  <si>
    <t>FREIGHT - IN</t>
  </si>
  <si>
    <t>20-2000-0000-57500</t>
  </si>
  <si>
    <t>20-2000-0000-57950</t>
  </si>
  <si>
    <t>20-2000-0000-60018</t>
  </si>
  <si>
    <t>20-2000-0000-60055</t>
  </si>
  <si>
    <t>20-2000-0000-60077</t>
  </si>
  <si>
    <t>20-2000-0000-60101</t>
  </si>
  <si>
    <t>DOCKS, RAMPS AND DOORS</t>
  </si>
  <si>
    <t>20-2000-0000-60231</t>
  </si>
  <si>
    <t>CLUBHOUSE RENOVATIONS</t>
  </si>
  <si>
    <t>GLF-REPL UTILITY CARTS</t>
  </si>
  <si>
    <t>20-2000-0000-60247</t>
  </si>
  <si>
    <t>20-2000-0000-60388</t>
  </si>
  <si>
    <t>20-2000-0000-60998</t>
  </si>
  <si>
    <t>DEPRECIATION EXPENSE - CR/YR</t>
  </si>
  <si>
    <t>20-2000-0000-62001</t>
  </si>
  <si>
    <t>CONTRACT PAYABLE - PRINCIPAL</t>
  </si>
  <si>
    <t>20-2000-0000-62003</t>
  </si>
  <si>
    <t>CONTRACT PAYABLE - INTEREST</t>
  </si>
  <si>
    <t>20-2000-0000-63001</t>
  </si>
  <si>
    <t>20-2000-0000-63101</t>
  </si>
  <si>
    <t>20-2000-0000-63201</t>
  </si>
  <si>
    <t>20-2000-0000-63345</t>
  </si>
  <si>
    <t>TRANS OUT TO-GOLF MAINT</t>
  </si>
  <si>
    <t>20-2100-0000-50040</t>
  </si>
  <si>
    <t>20-2100-0000-50060</t>
  </si>
  <si>
    <t>SUPT. OF GOLF COURSE MTC.</t>
  </si>
  <si>
    <t>20-2100-0000-50090</t>
  </si>
  <si>
    <t>20-2100-0000-50151</t>
  </si>
  <si>
    <t>20-2100-0000-50191</t>
  </si>
  <si>
    <t>20-2100-0000-50192</t>
  </si>
  <si>
    <t>20-2100-0000-50199</t>
  </si>
  <si>
    <t>20-2100-0000-50301</t>
  </si>
  <si>
    <t>20-2100-0000-52001</t>
  </si>
  <si>
    <t>20-2100-0000-52002</t>
  </si>
  <si>
    <t>20-2100-0000-52008</t>
  </si>
  <si>
    <t>DRAINAGE SUPPLIES</t>
  </si>
  <si>
    <t>20-2100-0000-52015</t>
  </si>
  <si>
    <t>20-2100-0000-52501</t>
  </si>
  <si>
    <t>20-2100-0000-52505</t>
  </si>
  <si>
    <t>20-2100-0000-52515</t>
  </si>
  <si>
    <t>20-2100-0000-52525</t>
  </si>
  <si>
    <t>20-2100-0000-52540</t>
  </si>
  <si>
    <t>20-2100-0000-52545</t>
  </si>
  <si>
    <t>20-2100-0000-52550</t>
  </si>
  <si>
    <t>20-2100-0000-52555</t>
  </si>
  <si>
    <t>20-2100-0000-52560</t>
  </si>
  <si>
    <t>20-2100-0000-52562</t>
  </si>
  <si>
    <t>20-2100-0000-52563</t>
  </si>
  <si>
    <t>AQUATIC HERBICIDES</t>
  </si>
  <si>
    <t>20-2100-0000-52564</t>
  </si>
  <si>
    <t>INSECTICIDES</t>
  </si>
  <si>
    <t>20-2100-0000-52565</t>
  </si>
  <si>
    <t>FUNGICIDES</t>
  </si>
  <si>
    <t>20-2100-0000-52566</t>
  </si>
  <si>
    <t>20-2100-0000-52570</t>
  </si>
  <si>
    <t>SPECIALIZED GROUND CHEM.</t>
  </si>
  <si>
    <t>20-2100-0000-52801</t>
  </si>
  <si>
    <t>20-2100-0000-52810</t>
  </si>
  <si>
    <t>20-2100-0000-54001</t>
  </si>
  <si>
    <t>20-2100-0000-54005</t>
  </si>
  <si>
    <t>20-2100-0000-54051</t>
  </si>
  <si>
    <t>20-2100-0000-54250</t>
  </si>
  <si>
    <t>20-2100-0000-54275</t>
  </si>
  <si>
    <t>TREE MAINTENANCE</t>
  </si>
  <si>
    <t>20-2100-0000-56001</t>
  </si>
  <si>
    <t>20-2100-0000-56100</t>
  </si>
  <si>
    <t>20-2100-0000-56110</t>
  </si>
  <si>
    <t>20-2100-0000-56125</t>
  </si>
  <si>
    <t>IRRIGATION EQUIPMENT</t>
  </si>
  <si>
    <t>20-2100-0000-56130</t>
  </si>
  <si>
    <t>PUMP REPAIRS</t>
  </si>
  <si>
    <t>20-2100-0000-56200</t>
  </si>
  <si>
    <t>20-2100-0000-56501</t>
  </si>
  <si>
    <t>20-2100-0000-56525</t>
  </si>
  <si>
    <t>20-2100-0000-56530</t>
  </si>
  <si>
    <t>20-2100-0000-56550</t>
  </si>
  <si>
    <t>20-2100-0000-60051</t>
  </si>
  <si>
    <t>CONSTRUCTION</t>
  </si>
  <si>
    <t>20-2100-0000-60077</t>
  </si>
  <si>
    <t>20-2100-0000-60145</t>
  </si>
  <si>
    <t>20-2100-0000-60219</t>
  </si>
  <si>
    <t>20-2100-0000-60240</t>
  </si>
  <si>
    <t>GLF-REPL ROTARY MOWERS</t>
  </si>
  <si>
    <t>20-2100-0000-60241</t>
  </si>
  <si>
    <t>20-2100-0000-60247</t>
  </si>
  <si>
    <t>20-2100-0000-60248</t>
  </si>
  <si>
    <t>TRACTORS</t>
  </si>
  <si>
    <t>20-2100-0000-60249</t>
  </si>
  <si>
    <t>SHOP EQUIPMENT</t>
  </si>
  <si>
    <t>20-2100-0000-60260</t>
  </si>
  <si>
    <t>GOLF MAINTENANCE OUTBUILDING</t>
  </si>
  <si>
    <t>20-2100-0000-60283</t>
  </si>
  <si>
    <t>VERTIDRAIN</t>
  </si>
  <si>
    <t>20-2100-0000-60284</t>
  </si>
  <si>
    <t>FAIRWAY DRAINAGE</t>
  </si>
  <si>
    <t>20-2100-0000-60286</t>
  </si>
  <si>
    <t>COURSE RENOVATIONS</t>
  </si>
  <si>
    <t>20-2100-0000-61991</t>
  </si>
  <si>
    <t>20-2100-0000-63001</t>
  </si>
  <si>
    <t>20-2100-0000-63174</t>
  </si>
  <si>
    <t>CAPITAL CONTIBUTION REVENUE</t>
  </si>
  <si>
    <t>20-2100-0000-63245</t>
  </si>
  <si>
    <t>TRANSFER IN FRM-COURSE PL</t>
  </si>
  <si>
    <t>20-2100-0000-63270</t>
  </si>
  <si>
    <t>TRANSFER IN FROM GOVT ACTIVITIES</t>
  </si>
  <si>
    <t>23-2300-0000-41016</t>
  </si>
  <si>
    <t>23-2300-0000-41100</t>
  </si>
  <si>
    <t>23-2300-0000-41210</t>
  </si>
  <si>
    <t>WPTC CONTRACT</t>
  </si>
  <si>
    <t>23-2300-0000-41550</t>
  </si>
  <si>
    <t>23-2300-0000-47001</t>
  </si>
  <si>
    <t>23-2300-0000-49001</t>
  </si>
  <si>
    <t>23-2300-0000-49995</t>
  </si>
  <si>
    <t>23-2300-0000-50040</t>
  </si>
  <si>
    <t>23-2300-0000-50051</t>
  </si>
  <si>
    <t>23-2300-0000-50081</t>
  </si>
  <si>
    <t>SUPERVISOR FULL TIME</t>
  </si>
  <si>
    <t>23-2300-0000-50191</t>
  </si>
  <si>
    <t>23-2300-0000-50192</t>
  </si>
  <si>
    <t>23-2300-0000-50199</t>
  </si>
  <si>
    <t>23-2300-0000-50260</t>
  </si>
  <si>
    <t>23-2300-0000-50301</t>
  </si>
  <si>
    <t>23-2300-0000-50450</t>
  </si>
  <si>
    <t>23-2300-0000-50999</t>
  </si>
  <si>
    <t>23-2300-0000-52002</t>
  </si>
  <si>
    <t>23-2300-0000-52015</t>
  </si>
  <si>
    <t>23-2300-0000-52020</t>
  </si>
  <si>
    <t>23-2300-0000-52025</t>
  </si>
  <si>
    <t>23-2300-0000-52501</t>
  </si>
  <si>
    <t>23-2300-0000-52525</t>
  </si>
  <si>
    <t>23-2300-0000-52901</t>
  </si>
  <si>
    <t>23-2300-0000-54001</t>
  </si>
  <si>
    <t>23-2300-0000-54051</t>
  </si>
  <si>
    <t>23-2300-0000-54201</t>
  </si>
  <si>
    <t>23-2300-0000-54250</t>
  </si>
  <si>
    <t>23-2300-0000-54990</t>
  </si>
  <si>
    <t>23-2300-0000-56001</t>
  </si>
  <si>
    <t>23-2300-0000-56100</t>
  </si>
  <si>
    <t>23-2300-0000-56501</t>
  </si>
  <si>
    <t>23-2300-0000-56525</t>
  </si>
  <si>
    <t>23-2300-0000-56530</t>
  </si>
  <si>
    <t>23-2300-0000-56550</t>
  </si>
  <si>
    <t>23-2300-0000-57001</t>
  </si>
  <si>
    <t>23-2300-0000-60018</t>
  </si>
  <si>
    <t>23-2300-0000-60041</t>
  </si>
  <si>
    <t>23-2300-0000-60051</t>
  </si>
  <si>
    <t>23-2300-0000-60065</t>
  </si>
  <si>
    <t>23-2300-0000-60077</t>
  </si>
  <si>
    <t>23-2300-0000-60095</t>
  </si>
  <si>
    <t>23-2300-0000-60366</t>
  </si>
  <si>
    <t>PLATFORM TENNIS HUT RENOVATIONS</t>
  </si>
  <si>
    <t>23-2300-0000-60998</t>
  </si>
  <si>
    <t>DEPRECIATION EXPENSE CR/YR</t>
  </si>
  <si>
    <t>23-2300-0000-63001</t>
  </si>
  <si>
    <t>23-2300-0000-63101</t>
  </si>
  <si>
    <t>25-2400-0000-41001</t>
  </si>
  <si>
    <t>25-2400-0000-41100</t>
  </si>
  <si>
    <t>25-2400-0000-41501</t>
  </si>
  <si>
    <t>25-2400-0000-41550</t>
  </si>
  <si>
    <t>25-2400-0000-41600</t>
  </si>
  <si>
    <t>TOURNAMENTS</t>
  </si>
  <si>
    <t>25-2400-0000-49001</t>
  </si>
  <si>
    <t>25-2400-0000-49990</t>
  </si>
  <si>
    <t>25-2400-0000-50040</t>
  </si>
  <si>
    <t>25-2400-0000-50051</t>
  </si>
  <si>
    <t>25-2400-0000-50055</t>
  </si>
  <si>
    <t>25-2400-0000-50151</t>
  </si>
  <si>
    <t>25-2400-0000-50191</t>
  </si>
  <si>
    <t>25-2400-0000-50192</t>
  </si>
  <si>
    <t>25-2400-0000-50201</t>
  </si>
  <si>
    <t>FACILITY PRO</t>
  </si>
  <si>
    <t>25-2400-0000-50260</t>
  </si>
  <si>
    <t>25-2400-0000-50301</t>
  </si>
  <si>
    <t>25-2400-0000-50401</t>
  </si>
  <si>
    <t>25-2400-0000-50450</t>
  </si>
  <si>
    <t>TOURNAMENT COORDINATOR</t>
  </si>
  <si>
    <t>25-2400-0000-52002</t>
  </si>
  <si>
    <t>25-2400-0000-52020</t>
  </si>
  <si>
    <t>25-2400-0000-52025</t>
  </si>
  <si>
    <t>25-2400-0000-52310</t>
  </si>
  <si>
    <t>TOURNAMENT SUPPLIES</t>
  </si>
  <si>
    <t>25-2400-0000-52501</t>
  </si>
  <si>
    <t>25-2400-0000-52515</t>
  </si>
  <si>
    <t>25-2400-0000-52525</t>
  </si>
  <si>
    <t>25-2400-0000-52801</t>
  </si>
  <si>
    <t>25-2400-0000-54051</t>
  </si>
  <si>
    <t>25-2400-0000-54250</t>
  </si>
  <si>
    <t>25-2400-0000-56001</t>
  </si>
  <si>
    <t>25-2400-0000-56100</t>
  </si>
  <si>
    <t>25-2400-0000-56525</t>
  </si>
  <si>
    <t>25-2400-0000-56530</t>
  </si>
  <si>
    <t>25-2400-0000-60018</t>
  </si>
  <si>
    <t>25-2400-0000-60365</t>
  </si>
  <si>
    <t>RESURFACE OUTDOOR COURTS</t>
  </si>
  <si>
    <t>25-2400-0000-60370</t>
  </si>
  <si>
    <t>OUTDOOR COURTS RENOVATIONS</t>
  </si>
  <si>
    <t>25-2400-0000-60381</t>
  </si>
  <si>
    <t>OUTDOOR LIGHTS</t>
  </si>
  <si>
    <t>25-2400-0000-63001</t>
  </si>
  <si>
    <t>25-2400-0000-63101</t>
  </si>
  <si>
    <t>25-2400-0000-63260</t>
  </si>
  <si>
    <t>TRANSFER IN FROM-I/D TENN</t>
  </si>
  <si>
    <t>25-2500-0000-41001</t>
  </si>
  <si>
    <t>25-2500-0000-41050</t>
  </si>
  <si>
    <t>25-2500-0000-41100</t>
  </si>
  <si>
    <t>25-2500-0000-41200</t>
  </si>
  <si>
    <t>MEMBER FEES</t>
  </si>
  <si>
    <t>25-2500-0000-41295</t>
  </si>
  <si>
    <t>NURSERY FEES</t>
  </si>
  <si>
    <t>25-2500-0000-41501</t>
  </si>
  <si>
    <t>25-2500-0000-41550</t>
  </si>
  <si>
    <t>25-2500-0000-41600</t>
  </si>
  <si>
    <t>25-2500-0000-47001</t>
  </si>
  <si>
    <t>25-2500-0000-47325</t>
  </si>
  <si>
    <t>25-2500-0000-47350</t>
  </si>
  <si>
    <t>RACKETS</t>
  </si>
  <si>
    <t>25-2500-0000-47650</t>
  </si>
  <si>
    <t>RACKET STRINGING</t>
  </si>
  <si>
    <t>25-2500-0000-47950</t>
  </si>
  <si>
    <t>25-2500-0000-49001</t>
  </si>
  <si>
    <t>25-2500-0000-49100</t>
  </si>
  <si>
    <t>VENDING SALES</t>
  </si>
  <si>
    <t>25-2500-0000-49500</t>
  </si>
  <si>
    <t>25-2500-0000-49995</t>
  </si>
  <si>
    <t>25-2500-0000-49998</t>
  </si>
  <si>
    <t>25-2500-0000-49999</t>
  </si>
  <si>
    <t>25-2500-0000-50040</t>
  </si>
  <si>
    <t>25-2500-0000-50051</t>
  </si>
  <si>
    <t>25-2500-0000-50055</t>
  </si>
  <si>
    <t>25-2500-0000-50151</t>
  </si>
  <si>
    <t>25-2500-0000-50191</t>
  </si>
  <si>
    <t>25-2500-0000-50192</t>
  </si>
  <si>
    <t>25-2500-0000-50199</t>
  </si>
  <si>
    <t>25-2500-0000-50201</t>
  </si>
  <si>
    <t>25-2500-0000-50260</t>
  </si>
  <si>
    <t>25-2500-0000-50301</t>
  </si>
  <si>
    <t>25-2500-0000-50401</t>
  </si>
  <si>
    <t>25-2500-0000-50450</t>
  </si>
  <si>
    <t>25-2500-0000-50460</t>
  </si>
  <si>
    <t>25-2500-0000-50999</t>
  </si>
  <si>
    <t>25-2500-0000-52001</t>
  </si>
  <si>
    <t>25-2500-0000-52002</t>
  </si>
  <si>
    <t>25-2500-0000-52015</t>
  </si>
  <si>
    <t>25-2500-0000-52020</t>
  </si>
  <si>
    <t>25-2500-0000-52025</t>
  </si>
  <si>
    <t>25-2500-0000-52310</t>
  </si>
  <si>
    <t>25-2500-0000-52320</t>
  </si>
  <si>
    <t>25-2500-0000-52501</t>
  </si>
  <si>
    <t>25-2500-0000-52515</t>
  </si>
  <si>
    <t>25-2500-0000-52525</t>
  </si>
  <si>
    <t>25-2500-0000-52801</t>
  </si>
  <si>
    <t>25-2500-0000-54001</t>
  </si>
  <si>
    <t>25-2500-0000-54005</t>
  </si>
  <si>
    <t>25-2500-0000-54051</t>
  </si>
  <si>
    <t>25-2500-0000-54201</t>
  </si>
  <si>
    <t>25-2500-0000-54250</t>
  </si>
  <si>
    <t>25-2500-0000-54285</t>
  </si>
  <si>
    <t>25-2500-0000-54990</t>
  </si>
  <si>
    <t>25-2500-0000-56001</t>
  </si>
  <si>
    <t>25-2500-0000-56100</t>
  </si>
  <si>
    <t>25-2500-0000-56110</t>
  </si>
  <si>
    <t>25-2500-0000-56501</t>
  </si>
  <si>
    <t>25-2500-0000-56525</t>
  </si>
  <si>
    <t>25-2500-0000-56530</t>
  </si>
  <si>
    <t>25-2500-0000-56550</t>
  </si>
  <si>
    <t>25-2500-0000-57001</t>
  </si>
  <si>
    <t>25-2500-0000-57325</t>
  </si>
  <si>
    <t>25-2500-0000-57350</t>
  </si>
  <si>
    <t>25-2500-0000-57650</t>
  </si>
  <si>
    <t>RACKET RESTRINGING</t>
  </si>
  <si>
    <t>25-2500-0000-57950</t>
  </si>
  <si>
    <t>25-2500-0000-60018</t>
  </si>
  <si>
    <t>25-2500-0000-60065</t>
  </si>
  <si>
    <t>25-2500-0000-60247</t>
  </si>
  <si>
    <t>25-2500-0000-60377</t>
  </si>
  <si>
    <t>25-2500-0000-60378</t>
  </si>
  <si>
    <t>TENNIS CENTER CARPETING</t>
  </si>
  <si>
    <t>25-2500-0000-60380</t>
  </si>
  <si>
    <t>25-2500-0000-60386</t>
  </si>
  <si>
    <t>25-2500-0000-60388</t>
  </si>
  <si>
    <t>25-2500-0000-60389</t>
  </si>
  <si>
    <t>TENNIS CENTER - PAINTING</t>
  </si>
  <si>
    <t>25-2500-0000-60392</t>
  </si>
  <si>
    <t>TENNIS SHACK RENOVATION</t>
  </si>
  <si>
    <t>25-2500-0000-60429</t>
  </si>
  <si>
    <t>ROOF REPLACEMENT</t>
  </si>
  <si>
    <t>25-2500-0000-60998</t>
  </si>
  <si>
    <t>25-2500-0000-61991</t>
  </si>
  <si>
    <t>25-2500-0000-62001</t>
  </si>
  <si>
    <t>CONTRACT PAYABLE - PRINCIPLE</t>
  </si>
  <si>
    <t>25-2500-0000-62003</t>
  </si>
  <si>
    <t>25-2500-0000-63001</t>
  </si>
  <si>
    <t>25-2500-0000-63101</t>
  </si>
  <si>
    <t>25-2500-0000-63250</t>
  </si>
  <si>
    <t>TRANSFER IN FROM CORPORATE</t>
  </si>
  <si>
    <t>25-2500-0000-63360</t>
  </si>
  <si>
    <t>TRANSFER OUT TO-O/D TENN.</t>
  </si>
  <si>
    <t>27-2700-0000-41100</t>
  </si>
  <si>
    <t>27-2700-0000-41230</t>
  </si>
  <si>
    <t>PUBLIC SKATING</t>
  </si>
  <si>
    <t>27-2700-0000-41270</t>
  </si>
  <si>
    <t>SPECIALIZED SKATING</t>
  </si>
  <si>
    <t>27-2700-0000-41331</t>
  </si>
  <si>
    <t>RINK RENTAL</t>
  </si>
  <si>
    <t>27-2700-0000-41335</t>
  </si>
  <si>
    <t>WINNETKA HOCKEY CLUB</t>
  </si>
  <si>
    <t>27-2700-0000-41340</t>
  </si>
  <si>
    <t>SKOKIE VALLEY CLUB</t>
  </si>
  <si>
    <t>27-2700-0000-41345</t>
  </si>
  <si>
    <t>NEW TRIER HOCKEY</t>
  </si>
  <si>
    <t>27-2700-0000-41350</t>
  </si>
  <si>
    <t>OUTDOOR ICE RENTALS</t>
  </si>
  <si>
    <t>27-2700-0000-41370</t>
  </si>
  <si>
    <t>ICE ARENA CAMPS</t>
  </si>
  <si>
    <t>27-2700-0000-41550</t>
  </si>
  <si>
    <t>27-2700-0000-41900</t>
  </si>
  <si>
    <t>27-2700-0000-49001</t>
  </si>
  <si>
    <t>27-2700-0000-49050</t>
  </si>
  <si>
    <t>ADVERTISING INCOME</t>
  </si>
  <si>
    <t>27-2700-0000-49100</t>
  </si>
  <si>
    <t>27-2700-0000-49150</t>
  </si>
  <si>
    <t>27-2700-0000-49400</t>
  </si>
  <si>
    <t>SKATE RENTAL</t>
  </si>
  <si>
    <t>27-2700-0000-49410</t>
  </si>
  <si>
    <t>BIRTHDAY PARTY REVENUE</t>
  </si>
  <si>
    <t>27-2700-0000-49500</t>
  </si>
  <si>
    <t>27-2700-0000-49990</t>
  </si>
  <si>
    <t>27-2700-0000-49998</t>
  </si>
  <si>
    <t>27-2700-0000-49999</t>
  </si>
  <si>
    <t>27-2700-0000-50040</t>
  </si>
  <si>
    <t>27-2700-0000-50051</t>
  </si>
  <si>
    <t>27-2700-0000-50081</t>
  </si>
  <si>
    <t>27-2700-0000-50151</t>
  </si>
  <si>
    <t>27-2700-0000-50191</t>
  </si>
  <si>
    <t>27-2700-0000-50192</t>
  </si>
  <si>
    <t>27-2700-0000-50199</t>
  </si>
  <si>
    <t>27-2700-0000-50201</t>
  </si>
  <si>
    <t>27-2700-0000-50220</t>
  </si>
  <si>
    <t>SUPERVISORS PART TIME</t>
  </si>
  <si>
    <t>27-2700-0000-50251</t>
  </si>
  <si>
    <t>27-2700-0000-50260</t>
  </si>
  <si>
    <t>27-2700-0000-50301</t>
  </si>
  <si>
    <t>27-2700-0000-50450</t>
  </si>
  <si>
    <t>27-2700-0000-50470</t>
  </si>
  <si>
    <t>INSTRUCTORS - ICE ARENA CAMPS</t>
  </si>
  <si>
    <t>27-2700-0000-50999</t>
  </si>
  <si>
    <t>27-2700-0000-52001</t>
  </si>
  <si>
    <t>27-2700-0000-52002</t>
  </si>
  <si>
    <t>27-2700-0000-52009</t>
  </si>
  <si>
    <t>ICE ARENA CAMP SUPPLIES</t>
  </si>
  <si>
    <t>27-2700-0000-52010</t>
  </si>
  <si>
    <t>OUTDOOR ICE SUPPLIES</t>
  </si>
  <si>
    <t>27-2700-0000-52015</t>
  </si>
  <si>
    <t>27-2700-0000-52020</t>
  </si>
  <si>
    <t>27-2700-0000-52025</t>
  </si>
  <si>
    <t>27-2700-0000-52340</t>
  </si>
  <si>
    <t>ICE SHOW SUPPLIES</t>
  </si>
  <si>
    <t>27-2700-0000-52501</t>
  </si>
  <si>
    <t>27-2700-0000-52525</t>
  </si>
  <si>
    <t>27-2700-0000-52801</t>
  </si>
  <si>
    <t>27-2700-0000-52901</t>
  </si>
  <si>
    <t>27-2700-0000-54001</t>
  </si>
  <si>
    <t>27-2700-0000-54005</t>
  </si>
  <si>
    <t>27-2700-0000-54006</t>
  </si>
  <si>
    <t>EDUCATION - COLLEGE EXP</t>
  </si>
  <si>
    <t>27-2700-0000-54051</t>
  </si>
  <si>
    <t>27-2700-0000-54201</t>
  </si>
  <si>
    <t>27-2700-0000-54250</t>
  </si>
  <si>
    <t>27-2700-0000-54285</t>
  </si>
  <si>
    <t>27-2700-0000-56001</t>
  </si>
  <si>
    <t>27-2700-0000-56100</t>
  </si>
  <si>
    <t>27-2700-0000-56110</t>
  </si>
  <si>
    <t>27-2700-0000-56200</t>
  </si>
  <si>
    <t>27-2700-0000-56501</t>
  </si>
  <si>
    <t>27-2700-0000-56525</t>
  </si>
  <si>
    <t>27-2700-0000-56530</t>
  </si>
  <si>
    <t>27-2700-0000-56550</t>
  </si>
  <si>
    <t>27-2700-0000-60018</t>
  </si>
  <si>
    <t>27-2700-0000-60051</t>
  </si>
  <si>
    <t>27-2700-0000-60247</t>
  </si>
  <si>
    <t>27-2700-0000-60380</t>
  </si>
  <si>
    <t>27-2700-0000-60386</t>
  </si>
  <si>
    <t>27-2700-0000-60420</t>
  </si>
  <si>
    <t>ICE ARENA LOCKER ROOMS</t>
  </si>
  <si>
    <t>27-2700-0000-60425</t>
  </si>
  <si>
    <t>ZAMBONI</t>
  </si>
  <si>
    <t>27-2700-0000-60431</t>
  </si>
  <si>
    <t>PAVING</t>
  </si>
  <si>
    <t>27-2700-0000-60433</t>
  </si>
  <si>
    <t>ICE ARENA REFRIDGERATION</t>
  </si>
  <si>
    <t>27-2700-0000-60998</t>
  </si>
  <si>
    <t>27-2700-0000-61991</t>
  </si>
  <si>
    <t>GAIN/LOSS DISPOSAL OF ASSET</t>
  </si>
  <si>
    <t>27-2700-0000-63001</t>
  </si>
  <si>
    <t>27-2700-0000-63101</t>
  </si>
  <si>
    <t>31-3100-0000-40101</t>
  </si>
  <si>
    <t>31-3100-0000-40102</t>
  </si>
  <si>
    <t>PROP.TAXES-LOSS IN COLL %</t>
  </si>
  <si>
    <t>31-3100-0000-54250</t>
  </si>
  <si>
    <t>31-3100-0000-54999</t>
  </si>
  <si>
    <t>31-3100-0000-60012</t>
  </si>
  <si>
    <t>HUBBARD WOODS RENOVATION</t>
  </si>
  <si>
    <t>31-3100-0000-60022</t>
  </si>
  <si>
    <t>DWYER PARK RENOVATION</t>
  </si>
  <si>
    <t>31-3100-0000-60049</t>
  </si>
  <si>
    <t>GOLF MAINT CNTR RENOVATION</t>
  </si>
  <si>
    <t>31-3100-0000-60055</t>
  </si>
  <si>
    <t>31-3100-0000-60087</t>
  </si>
  <si>
    <t>CORWIN PLAYGROUND RENOVATION</t>
  </si>
  <si>
    <t>32-3200-0000-40101</t>
  </si>
  <si>
    <t>32-3200-0000-54065</t>
  </si>
  <si>
    <t>WORKERS COMPENSATION</t>
  </si>
  <si>
    <t>33-3300-0000-40101</t>
  </si>
  <si>
    <t>33-3300-0000-54040</t>
  </si>
  <si>
    <t>F.I.C.A</t>
  </si>
  <si>
    <t>33-3300-0000-54045</t>
  </si>
  <si>
    <t>I.M.R.F.</t>
  </si>
  <si>
    <t>33-3300-0000-63201</t>
  </si>
  <si>
    <t>34-3400-0000-40101</t>
  </si>
  <si>
    <t>34-3400-0000-54250</t>
  </si>
  <si>
    <t>35-3500-0000-40101</t>
  </si>
  <si>
    <t>35-3500-0000-50101</t>
  </si>
  <si>
    <t>35-3500-0000-52002</t>
  </si>
  <si>
    <t>35-3500-0000-52501</t>
  </si>
  <si>
    <t>35-3500-0000-52801</t>
  </si>
  <si>
    <t>35-3500-0000-54001</t>
  </si>
  <si>
    <t>35-3500-0000-54005</t>
  </si>
  <si>
    <t>35-3500-0000-54051</t>
  </si>
  <si>
    <t>35-3500-0000-54070</t>
  </si>
  <si>
    <t>UNEMPLOYMENT PAYMENTS</t>
  </si>
  <si>
    <t>35-3500-0000-54080</t>
  </si>
  <si>
    <t>GENERAL LIABILITY</t>
  </si>
  <si>
    <t>35-3500-0000-54250</t>
  </si>
  <si>
    <t>35-3500-0000-54260</t>
  </si>
  <si>
    <t>35-3500-0000-56100</t>
  </si>
  <si>
    <t>35-3500-0000-63201</t>
  </si>
  <si>
    <t>TRANSFER IN - FROM CORPORATE</t>
  </si>
  <si>
    <t>36-3600-0000-40101</t>
  </si>
  <si>
    <t>36-3600-0000-40102</t>
  </si>
  <si>
    <t>36-3600-0000-54250</t>
  </si>
  <si>
    <t>36-3600-0000-62006</t>
  </si>
  <si>
    <t>2014 G/O BOND - PRIN</t>
  </si>
  <si>
    <t>36-3600-0000-62007</t>
  </si>
  <si>
    <t>2014 G/0 BOND - INT</t>
  </si>
  <si>
    <t>37-3700-0000-40401</t>
  </si>
  <si>
    <t>37-3700-0000-49600</t>
  </si>
  <si>
    <t>37-3700-0000-49990</t>
  </si>
  <si>
    <t>37-3700-0000-60012</t>
  </si>
  <si>
    <t>37-3700-0000-60022</t>
  </si>
  <si>
    <t>37-3700-0000-60049</t>
  </si>
  <si>
    <t>MAINT CENTER RENOVATION</t>
  </si>
  <si>
    <t>37-3700-0000-60087</t>
  </si>
  <si>
    <t>37-3700-0000-60120</t>
  </si>
  <si>
    <t>37-3700-0000-63201</t>
  </si>
  <si>
    <t>37-3700-0000-63220</t>
  </si>
  <si>
    <t>TRANSFER IN FROM REC ADMIN</t>
  </si>
  <si>
    <t>Fund Summary</t>
  </si>
  <si>
    <t>Fund: 01 - GENERAL / PAYROLL REVOLVING</t>
  </si>
  <si>
    <t>Expense</t>
  </si>
  <si>
    <t>50000 - SALARIES &amp; WAGES</t>
  </si>
  <si>
    <t>52000 - SUPPLIES</t>
  </si>
  <si>
    <t>54000 - SERVICES</t>
  </si>
  <si>
    <t>56000 - REPAIRS &amp; MAINTENANCE</t>
  </si>
  <si>
    <t>56500 - UTILITIES</t>
  </si>
  <si>
    <t>60000 - CAPITALS</t>
  </si>
  <si>
    <t>62000 - CONTRACTS PAYABLE</t>
  </si>
  <si>
    <t>63000 - GENERAL ADMIN. ALLOCATION</t>
  </si>
  <si>
    <t>63100 - GARAGE ALLOCATION</t>
  </si>
  <si>
    <t>63200 - TRANSFERS-IN</t>
  </si>
  <si>
    <t>63300 - TRANSFERS-OUT</t>
  </si>
  <si>
    <t>Fund: 10 - RECREATION FUND</t>
  </si>
  <si>
    <t>Fund: 20 - GOLF OPERATIONS</t>
  </si>
  <si>
    <t>57000 - PRO-SHOP MERCHANDISE</t>
  </si>
  <si>
    <t>63150 - OTHER FINANCING SOURCES</t>
  </si>
  <si>
    <t>Fund: 23 - PLATFORM TENNIS</t>
  </si>
  <si>
    <t>Fund: 25 - TENNIS FUND</t>
  </si>
  <si>
    <t>Fund: 27 - INDOOR ICE ARENA</t>
  </si>
  <si>
    <t>Fund: 31 - SPECIAL RECREATION</t>
  </si>
  <si>
    <t>Fund: 32 - WORKERS COMPENSATION</t>
  </si>
  <si>
    <t>Fund: 33 - IMRF PENSION &amp; FICA</t>
  </si>
  <si>
    <t>Fund: 34 - AUDIT FUND</t>
  </si>
  <si>
    <t>Fund: 35 - LIABILITY FUND</t>
  </si>
  <si>
    <t>Fund: 36 - BOND DEBT SERVICE</t>
  </si>
  <si>
    <t>Fund: 37 - CAPITAL PROJECTS FUND</t>
  </si>
  <si>
    <t>Fund</t>
  </si>
  <si>
    <t>01 - GENERAL / PAYROLL REVOLVING</t>
  </si>
  <si>
    <t>10 - RECREATION FUND</t>
  </si>
  <si>
    <t>20 - GOLF OPERATIONS</t>
  </si>
  <si>
    <t>23 - PLATFORM TENNIS</t>
  </si>
  <si>
    <t>25 - TENNIS FUND</t>
  </si>
  <si>
    <t>27 - INDOOR ICE ARENA</t>
  </si>
  <si>
    <t>31 - SPECIAL RECREATION</t>
  </si>
  <si>
    <t>32 - WORKERS COMPENSATION</t>
  </si>
  <si>
    <t>33 - IMRF PENSION &amp; FICA</t>
  </si>
  <si>
    <t>34 - AUDIT FUND</t>
  </si>
  <si>
    <t>35 - LIABILITY FUND</t>
  </si>
  <si>
    <t>36 - BOND DEBT SERVICE</t>
  </si>
  <si>
    <t>37 - CAPITAL PROJECTS FUND</t>
  </si>
  <si>
    <t>Payment of annual audit expenses……………………………………………………………</t>
  </si>
  <si>
    <t>AN ORDINANCE MAKING A COMBINED ANNUAL BUDGET AND</t>
  </si>
  <si>
    <t xml:space="preserve">APPROPRIATION OF FUNDS FOR WINNETKA PARK </t>
  </si>
  <si>
    <t>DISTRICT, COOK COUNTY, ILLINOIS, FOR THE FISCAL</t>
  </si>
  <si>
    <r>
      <t xml:space="preserve">     WHEREAS,</t>
    </r>
    <r>
      <rPr>
        <sz val="12"/>
        <rFont val="Times New Roman"/>
        <family val="1"/>
      </rPr>
      <t xml:space="preserve"> the Board of Park Commissioners of the Winnetka Park District, Cook County, </t>
    </r>
  </si>
  <si>
    <t xml:space="preserve">INDOOR ICE ARENA FUND </t>
  </si>
  <si>
    <t>OF THE WINNETKA PARK DISTRICT, COOK COUNTY, ILLINOIS, AS FOLLOWS:</t>
  </si>
  <si>
    <t>as may be needed are hereby budgeted and appropriated for the corporate purposes of the Winnetka</t>
  </si>
  <si>
    <t>District, as specified in Section 2 for the fiscal year.</t>
  </si>
  <si>
    <t xml:space="preserve">Park District, Cook County, Illinois, to defray all necessary expenses and liabilities of said Park </t>
  </si>
  <si>
    <t>inspection for at least thirty (30) days prior to final action thereon, and</t>
  </si>
  <si>
    <t xml:space="preserve">     NOW THEREFORE, BE IT ORDAINED BY THE BOARD OF PARK COMMISSIONERS</t>
  </si>
  <si>
    <t xml:space="preserve">     Association under joint agreement as permitted by</t>
  </si>
  <si>
    <t xml:space="preserve">     applicable provision of the Illinois Park District Code……………………………………</t>
  </si>
  <si>
    <t>Park District Risk Management Association</t>
  </si>
  <si>
    <t xml:space="preserve">     Workmen's Compensation Insurance Premiums…………………………………………………………………</t>
  </si>
  <si>
    <t>Federal Social Security Fund Employer's Contribution……………………..</t>
  </si>
  <si>
    <t xml:space="preserve">    for the payment of principal and interest</t>
  </si>
  <si>
    <t xml:space="preserve">    as per Bond Ordinance on file with the</t>
  </si>
  <si>
    <t xml:space="preserve">    Cook County Clerk……………………………………………………………</t>
  </si>
  <si>
    <t>Issue of December 2, 2014 - (Limited Tax Park Bonds):</t>
  </si>
  <si>
    <t xml:space="preserve">                                                                                          Board of Park Commissioners</t>
  </si>
  <si>
    <t>__________________________________________</t>
  </si>
  <si>
    <t>AYES:</t>
  </si>
  <si>
    <t>ABSENT:</t>
  </si>
  <si>
    <t>ROLL CALL VOTE:</t>
  </si>
  <si>
    <t xml:space="preserve">and may be expended in making up any insufficiency of any other items provided in this appropriation </t>
  </si>
  <si>
    <t>ordinance, pursuant to law.</t>
  </si>
  <si>
    <t xml:space="preserve">are hereby specifically reappropriated for the same general purposes for which they were originally made </t>
  </si>
  <si>
    <t>Winnetka Park District Administrative Offices, located at 540 Hibbard Road, Winnetka, Illinois on the</t>
  </si>
  <si>
    <r>
      <t xml:space="preserve">     </t>
    </r>
    <r>
      <rPr>
        <b/>
        <sz val="12"/>
        <rFont val="Times New Roman"/>
        <family val="1"/>
      </rPr>
      <t>WHEREAS</t>
    </r>
    <r>
      <rPr>
        <sz val="12"/>
        <rFont val="Times New Roman"/>
        <family val="1"/>
      </rPr>
      <t xml:space="preserve">, a public hearing was held as to such Budget and Appropriation Ordinance at the </t>
    </r>
  </si>
  <si>
    <t xml:space="preserve">    All receipts and revenue not specifically appropriated, and all unexpended balances from preceding</t>
  </si>
  <si>
    <t>fiscal years not required for the purpose for which they were appropriated and levied shall constitute the</t>
  </si>
  <si>
    <t>general fund and shall be placed to the credit of such fund.</t>
  </si>
  <si>
    <t>hereof:</t>
  </si>
  <si>
    <t>Ordinance be and the same are hereby modified or repealed.  If any item or portion of this Ordinance is</t>
  </si>
  <si>
    <t xml:space="preserve">     (e)  The estimated amount of taxes to be received by the Winnetka Park District during the fiscal year </t>
  </si>
  <si>
    <t xml:space="preserve">     Board of Park Commissioners</t>
  </si>
  <si>
    <t xml:space="preserve">     Winnetka Park District</t>
  </si>
  <si>
    <t xml:space="preserve">STATE OF ILLINOIS       </t>
  </si>
  <si>
    <t xml:space="preserve">                                              SS.</t>
  </si>
  <si>
    <t xml:space="preserve">COUNTY OF COOK        </t>
  </si>
  <si>
    <t>the Winnetka Park District , Cook County, Illinois, and as such, keeper of the records, ordinances, files</t>
  </si>
  <si>
    <t>and seal of said Board, and</t>
  </si>
  <si>
    <r>
      <t xml:space="preserve">     </t>
    </r>
    <r>
      <rPr>
        <b/>
        <sz val="12"/>
        <rFont val="Times New Roman"/>
        <family val="1"/>
      </rPr>
      <t>I HEREBY CERTIFY</t>
    </r>
    <r>
      <rPr>
        <sz val="12"/>
        <rFont val="Times New Roman"/>
        <family val="1"/>
      </rPr>
      <t xml:space="preserve"> that the foregoing instrument is a true and correct copy of  </t>
    </r>
    <r>
      <rPr>
        <b/>
        <sz val="12"/>
        <rFont val="Times New Roman"/>
        <family val="1"/>
      </rPr>
      <t>AN</t>
    </r>
    <r>
      <rPr>
        <sz val="12"/>
        <rFont val="Times New Roman"/>
        <family val="1"/>
      </rPr>
      <t xml:space="preserve"> </t>
    </r>
  </si>
  <si>
    <t>ORDINANCE MAKING A COMBINED ANNUAL BUDGET AND APPROPRIATION OF</t>
  </si>
  <si>
    <t>FUNDS FOR WINNETKA PARK DISTRICT, COOK COUNTY, ILLINOIS, FOR THE FISCAL</t>
  </si>
  <si>
    <t>was called and held at a specified time and place convenient to the public, that notice of said regular</t>
  </si>
  <si>
    <t xml:space="preserve">                                                                                      ____________________________________</t>
  </si>
  <si>
    <t xml:space="preserve">                                                                                      Board of Park Commissioners</t>
  </si>
  <si>
    <t xml:space="preserve">                                                                                      Winnetka Park District</t>
  </si>
  <si>
    <t>week prior thereto as required by law and all other legal requirements having been complied with;</t>
  </si>
  <si>
    <t>Illinois Municipal Retirement Fund Employer's Contribution………………………..</t>
  </si>
  <si>
    <t xml:space="preserve">     I do further certify that the deliberations of the Board on the adoption of said ordinance were </t>
  </si>
  <si>
    <t>conducted openly, that the vote on the adoption of said ordinance was taken openly, that said meeting</t>
  </si>
  <si>
    <t>meeting was duly given and that said meeting was called and held, in strict compliance with the</t>
  </si>
  <si>
    <t>Park District Code of the State of Illinois, as amended, and that the Board has complied with all of the</t>
  </si>
  <si>
    <t>provisions of said Act and said Code and with all of the procedural rules of the Board.</t>
  </si>
  <si>
    <t>CERTIFICATION OF ESTIMATE OF REVENUES TO BE RECEIVED IN</t>
  </si>
  <si>
    <t>Treasurer, both of the Winnetka Park District, Cook County, Illinois, hereby certify as follows:</t>
  </si>
  <si>
    <t>1.   That they are Chief Fiscal Officers of the Corporate, Recreation, Bond and Interest, Audit, Liability</t>
  </si>
  <si>
    <t>Insurance, Special Recreation, Workman's Compensation, I.M.R.F., F.I.C.A., Golf, Tennis, Platform</t>
  </si>
  <si>
    <t>Illinois.</t>
  </si>
  <si>
    <t>2.    That this Certificate is submitted in connection with the Park District's Fiscal Year commencing</t>
  </si>
  <si>
    <t xml:space="preserve">3.  That the Estimate of funds to be received, and the Source thereof by the combined funds for the </t>
  </si>
  <si>
    <t>above indicated Fiscal Year are as follows:</t>
  </si>
  <si>
    <t xml:space="preserve">                                              Winnetka Park District</t>
  </si>
  <si>
    <t xml:space="preserve">                                              ________________________________________________________</t>
  </si>
  <si>
    <t>a+b-c</t>
  </si>
  <si>
    <t>Includes User Fees, Rec Program Fees and Pro-Shop revenue</t>
  </si>
  <si>
    <t>Interest Income and Misc. Income</t>
  </si>
  <si>
    <t xml:space="preserve">Ordinance, and the Secretary of the Board has made same conveniently available for public </t>
  </si>
  <si>
    <r>
      <t xml:space="preserve">     </t>
    </r>
    <r>
      <rPr>
        <b/>
        <sz val="12"/>
        <rFont val="Times New Roman"/>
        <family val="1"/>
      </rPr>
      <t>Section 1</t>
    </r>
    <r>
      <rPr>
        <sz val="12"/>
        <rFont val="Times New Roman"/>
        <family val="1"/>
      </rPr>
      <t>:  That the amounts herein set forth, or so much thereof as may be authorized by law and</t>
    </r>
  </si>
  <si>
    <r>
      <t xml:space="preserve">     </t>
    </r>
    <r>
      <rPr>
        <b/>
        <sz val="12"/>
        <rFont val="Times New Roman"/>
        <family val="1"/>
      </rPr>
      <t>Section 2</t>
    </r>
    <r>
      <rPr>
        <sz val="12"/>
        <rFont val="Times New Roman"/>
        <family val="1"/>
      </rPr>
      <t>:  The amounts budgeted and appropriated for each object or purpose is as follows:</t>
    </r>
  </si>
  <si>
    <r>
      <t xml:space="preserve">     </t>
    </r>
    <r>
      <rPr>
        <b/>
        <sz val="12"/>
        <rFont val="Times New Roman"/>
        <family val="1"/>
      </rPr>
      <t>Section 4</t>
    </r>
    <r>
      <rPr>
        <sz val="12"/>
        <rFont val="Times New Roman"/>
        <family val="1"/>
      </rPr>
      <t>.  Pursuant to law, the following determinations have been made and are hereby made a part</t>
    </r>
  </si>
  <si>
    <r>
      <t xml:space="preserve">    </t>
    </r>
    <r>
      <rPr>
        <b/>
        <sz val="12"/>
        <rFont val="Times New Roman"/>
        <family val="1"/>
      </rPr>
      <t xml:space="preserve"> Section 5</t>
    </r>
    <r>
      <rPr>
        <sz val="12"/>
        <rFont val="Times New Roman"/>
        <family val="1"/>
      </rPr>
      <t xml:space="preserve">.  All ordinances or parts of ordinances conflicting with any of the provisions of this </t>
    </r>
  </si>
  <si>
    <t>item or the remainder of this Ordinance.</t>
  </si>
  <si>
    <t>for any reason held invalid, such decision shall not affect the validity of the remaining portion of such</t>
  </si>
  <si>
    <r>
      <t xml:space="preserve">    </t>
    </r>
    <r>
      <rPr>
        <b/>
        <sz val="12"/>
        <rFont val="Times New Roman"/>
        <family val="1"/>
      </rPr>
      <t xml:space="preserve"> Section 6</t>
    </r>
    <r>
      <rPr>
        <sz val="12"/>
        <rFont val="Times New Roman"/>
        <family val="1"/>
      </rPr>
      <t>.  This ordinance is not intended or required to be in support or in relation to any tax levy</t>
    </r>
  </si>
  <si>
    <r>
      <t xml:space="preserve">     </t>
    </r>
    <r>
      <rPr>
        <b/>
        <sz val="12"/>
        <rFont val="Times New Roman"/>
        <family val="1"/>
      </rPr>
      <t>Section 7.</t>
    </r>
    <r>
      <rPr>
        <sz val="12"/>
        <rFont val="Times New Roman"/>
        <family val="1"/>
      </rPr>
      <t xml:space="preserve">  This ordinance shall be in full force and effect immediately upon its passage and approval </t>
    </r>
  </si>
  <si>
    <t>according to law.  A certified copy of the Ordinance shall be filed with the County Clerk of Cook</t>
  </si>
  <si>
    <t xml:space="preserve"> County, Illinois, together with the certificate of the Chief Fiscal Officer of the Park District certifying</t>
  </si>
  <si>
    <t xml:space="preserve"> revenues by source anticipated to be received by the Winnetka Park District, within thirty (30) days </t>
  </si>
  <si>
    <t>after its passage and approval, as provided by law.</t>
  </si>
  <si>
    <t xml:space="preserve">provisions of the Open Meetings Act of the State of Illinois, as amended, and with the provisions of the </t>
  </si>
  <si>
    <r>
      <t xml:space="preserve">     </t>
    </r>
    <r>
      <rPr>
        <b/>
        <sz val="12"/>
        <rFont val="Times New Roman"/>
        <family val="1"/>
      </rPr>
      <t xml:space="preserve">IN WITNESS WHEREOF, </t>
    </r>
    <r>
      <rPr>
        <sz val="12"/>
        <rFont val="Times New Roman"/>
        <family val="1"/>
      </rPr>
      <t xml:space="preserve"> I hereunto affix my official signature and the seal of said Park District</t>
    </r>
  </si>
  <si>
    <t>Tennis, Ice, War Memorial and Capital Projects Funds of the Winnetka Park District, Cook County,</t>
  </si>
  <si>
    <t>2019
DEPT REQUESTED</t>
  </si>
  <si>
    <t>2018
Total Activity</t>
  </si>
  <si>
    <t>2017
Total Activity</t>
  </si>
  <si>
    <t>2016
Total Activity</t>
  </si>
  <si>
    <t>Comparison 2
Budget</t>
  </si>
  <si>
    <t>Comparison 1
Budget</t>
  </si>
  <si>
    <t>Category</t>
  </si>
  <si>
    <t>2019 Projection</t>
  </si>
  <si>
    <t>27-2700-0000-60044</t>
  </si>
  <si>
    <t>OPEB EXPENSES</t>
  </si>
  <si>
    <t>27-2700-0000-50990</t>
  </si>
  <si>
    <t>COLORCOAT COURTS</t>
  </si>
  <si>
    <t>25-2500-0000-50990</t>
  </si>
  <si>
    <t>25-2400-0000-60095</t>
  </si>
  <si>
    <t>PLATFORM TENNIS LIGHTING</t>
  </si>
  <si>
    <t>23-2300-0000-60360</t>
  </si>
  <si>
    <t>23-2300-0000-50990</t>
  </si>
  <si>
    <t>R &amp; M - VEHICLE</t>
  </si>
  <si>
    <t>20-2000-0000-50990</t>
  </si>
  <si>
    <t>10-1600-0000-60247</t>
  </si>
  <si>
    <t>LIGHTING</t>
  </si>
  <si>
    <t>10-1600-0000-60101</t>
  </si>
  <si>
    <t>10-1500-0000-60044</t>
  </si>
  <si>
    <t>10-1500-0000-52015</t>
  </si>
  <si>
    <t>10-1200-0000-63315</t>
  </si>
  <si>
    <t>LIGHTNING PROTECTION</t>
  </si>
  <si>
    <t>10-1200-0000-60246</t>
  </si>
  <si>
    <t>DUGOUT CANOPIES</t>
  </si>
  <si>
    <t>10-1200-0000-60153</t>
  </si>
  <si>
    <t>10-1100-7240-45200</t>
  </si>
  <si>
    <t>TRANSFER OUT TO SAILING</t>
  </si>
  <si>
    <t>TRANSFER IN FROM REC FIELDS</t>
  </si>
  <si>
    <t>10-1000-0000-63224</t>
  </si>
  <si>
    <t>10-1000-0000-60429</t>
  </si>
  <si>
    <t>10-1000-0000-60388</t>
  </si>
  <si>
    <t>10-1000-0000-60117</t>
  </si>
  <si>
    <t>01-0400-0000-52030</t>
  </si>
  <si>
    <t>2020 Budget</t>
  </si>
  <si>
    <r>
      <t xml:space="preserve">     </t>
    </r>
    <r>
      <rPr>
        <b/>
        <sz val="12"/>
        <rFont val="Times New Roman"/>
        <family val="1"/>
      </rPr>
      <t>Section 3</t>
    </r>
    <r>
      <rPr>
        <sz val="12"/>
        <rFont val="Times New Roman"/>
        <family val="1"/>
      </rPr>
      <t>.  All unexpended balances of the appropriation for the fiscal year ending the 31st day of</t>
    </r>
  </si>
  <si>
    <t>2019
Total Activity</t>
  </si>
  <si>
    <t>2020
DEPT REQUESTED</t>
  </si>
  <si>
    <t>2020 Projection</t>
  </si>
  <si>
    <t>Budget 2021</t>
  </si>
  <si>
    <t>x</t>
  </si>
  <si>
    <t>NAYS:</t>
  </si>
  <si>
    <t>pg. 21 of 2019 audit</t>
  </si>
  <si>
    <t>(a)</t>
  </si>
  <si>
    <t>(d)</t>
  </si>
  <si>
    <t>(b)</t>
  </si>
  <si>
    <t>©</t>
  </si>
  <si>
    <t>TOTAL</t>
  </si>
  <si>
    <t>Illinois, has caused to be prepared in tentative form a Combined Annual Budget and Appropriation</t>
  </si>
  <si>
    <t>Budget 2022</t>
  </si>
  <si>
    <t>2020 ending from audit plus 21 rev minus 21 exp (projected)</t>
  </si>
  <si>
    <t>20 ending</t>
  </si>
  <si>
    <t>21 rev est</t>
  </si>
  <si>
    <t>21 exp est</t>
  </si>
  <si>
    <t>22 beg</t>
  </si>
  <si>
    <t>22 rev</t>
  </si>
  <si>
    <t>22 exp</t>
  </si>
  <si>
    <t>22 end</t>
  </si>
  <si>
    <t>From 2022 budget</t>
  </si>
  <si>
    <t>From 2022 budget, including PPRT</t>
  </si>
  <si>
    <t xml:space="preserve">                                             James Crocker, Treasurer of the Winnetka Park District</t>
  </si>
  <si>
    <t>1.11.22 change</t>
  </si>
  <si>
    <t>Contribution to the Northern Suburban Special Recreation</t>
  </si>
  <si>
    <t xml:space="preserve">     John Peterson, Secretary</t>
  </si>
  <si>
    <r>
      <t xml:space="preserve">    </t>
    </r>
    <r>
      <rPr>
        <b/>
        <sz val="12"/>
        <rFont val="Times New Roman"/>
        <family val="1"/>
      </rPr>
      <t xml:space="preserve"> I, JOHN PETERSON</t>
    </r>
    <r>
      <rPr>
        <sz val="12"/>
        <rFont val="Times New Roman"/>
        <family val="1"/>
      </rPr>
      <t xml:space="preserve"> do hereby certify that I am the Secretary of the Board of Park Commissioners of </t>
    </r>
  </si>
  <si>
    <t xml:space="preserve">                                                                                      John Peterson, Secretary</t>
  </si>
  <si>
    <t>2023 BUDGET</t>
  </si>
  <si>
    <t>2023 APPROPRIATION</t>
  </si>
  <si>
    <t>CURRENT 2023 FISCAL YEAR BY WINNETKA PARK DISTRICT</t>
  </si>
  <si>
    <t xml:space="preserve">made by the Park District during the fiscal year beginning January 1, 2023 and ending December 31, </t>
  </si>
  <si>
    <t>2023, or any other fiscal year.</t>
  </si>
  <si>
    <t xml:space="preserve">     (b)  Estimated cash expected to be received during the fiscal year from all sources is $19,763,686.</t>
  </si>
  <si>
    <t xml:space="preserve">     (c)  Estimated expenditures expected for the fiscal year are $23,943,837.</t>
  </si>
  <si>
    <t xml:space="preserve">     (a)  Cash and securities on hand at the beginning of the fiscal year are $14,283,890.</t>
  </si>
  <si>
    <t xml:space="preserve">     (d)  Estimated cash and securities expected on hand at the end of the fiscal year are $9,438,503.</t>
  </si>
  <si>
    <t xml:space="preserve">            is $6,637,851.</t>
  </si>
  <si>
    <t xml:space="preserve">     C.  $6,167,189  Program Fees and Charges.</t>
  </si>
  <si>
    <t xml:space="preserve">     D.  $4,735,342  Other receipts.</t>
  </si>
  <si>
    <t xml:space="preserve">                   </t>
  </si>
  <si>
    <t xml:space="preserve">     B.  $2,223,304   Received from Cook County from 2021 tax levy paid in arrears</t>
  </si>
  <si>
    <t>REC</t>
  </si>
  <si>
    <t>GEN</t>
  </si>
  <si>
    <t>GOLF</t>
  </si>
  <si>
    <t>TEN</t>
  </si>
  <si>
    <t>PAD</t>
  </si>
  <si>
    <t>ICE</t>
  </si>
  <si>
    <t>FUND TOTALS</t>
  </si>
  <si>
    <t>Allocations</t>
  </si>
  <si>
    <t>ADMIN</t>
  </si>
  <si>
    <t>GARAGE</t>
  </si>
  <si>
    <t>Ordinance #600</t>
  </si>
  <si>
    <t>YEAR BEGINNING ON THE 1ST DAY OF JANUARY, 2024 AND</t>
  </si>
  <si>
    <t>ENDING ON THE 31ST DAY OF DECEMBER, 2024</t>
  </si>
  <si>
    <t>December 2023, and prior years to the extent not otherwise reappropriated for other purposes herein</t>
  </si>
  <si>
    <t>ADOPTED THIS 14TH DAY OF DECEMBER, 2023 PURSUANT TO ROLL CALL VOTE.</t>
  </si>
  <si>
    <t xml:space="preserve">                                                                                          Christina Codo, President</t>
  </si>
  <si>
    <t xml:space="preserve">                                              Christina Codo, President of the Board of Park Commissioners,</t>
  </si>
  <si>
    <t>The undersigned, Christina Codo, President of the Board of Commissioners, and James Crocker,</t>
  </si>
  <si>
    <t>January 1, 2024 and ending December 31, 2024.</t>
  </si>
  <si>
    <t xml:space="preserve">     A.  $6,637,851   From Cook County Treasurer in distribution of receipts for 2023 Real Estate Tax Levy </t>
  </si>
  <si>
    <t xml:space="preserve">                                and 2023 Supplemental Tax Levy previously filed.</t>
  </si>
  <si>
    <t>Date:  December 14, 2023    _________________________________________________________</t>
  </si>
  <si>
    <t>at Winnetka, Illinois, this 14th day of December, A.D. 2023.</t>
  </si>
  <si>
    <t>YEAR BEGINNING ON THE 1ST DAY OF JANUARY, 2024 AND ENDING ON THE 31ST</t>
  </si>
  <si>
    <r>
      <rPr>
        <b/>
        <sz val="12"/>
        <rFont val="Times New Roman"/>
        <family val="1"/>
      </rPr>
      <t>DAY OF DECEMBER, 2024</t>
    </r>
    <r>
      <rPr>
        <sz val="12"/>
        <rFont val="Times New Roman"/>
        <family val="1"/>
      </rPr>
      <t xml:space="preserve"> adopted at a regular meeting of the Board of Park Commissioners of the </t>
    </r>
  </si>
  <si>
    <t>Winnetka Park District, held at Winnetka, Illinois, in said District at 6:00 p.m. on the 14th day of</t>
  </si>
  <si>
    <t>December, A.D. 2023.</t>
  </si>
  <si>
    <t xml:space="preserve">14th day of December, 2023, notice of said hearing having been given by publication at least one (1)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</si>
</sst>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3" x14ac:knownFonts="1">
    <font>
      <sz val="10"/>
      <name val="Arial"/>
    </font>
    <font>
      <sz val="8"/>
      <name val="Arial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u/>
      <sz val="10"/>
      <name val="Times New Roman"/>
      <family val="1"/>
    </font>
    <font>
      <sz val="10"/>
      <color rgb="FF000000"/>
      <name val="Arial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14"/>
      <color rgb="FF000000"/>
      <name val="Calibri"/>
      <family val="2"/>
    </font>
    <font>
      <u/>
      <sz val="8"/>
      <color rgb="FF4682B4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rgb="FF808080"/>
      </bottom>
      <diagonal/>
    </border>
  </borders>
  <cellStyleXfs count="9">
    <xf numFmtId="0" fontId="0" fillId="0" borderId="0"/>
    <xf numFmtId="0" fontId="9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3" fontId="7" fillId="0" borderId="0" xfId="0" applyNumberFormat="1" applyFont="1"/>
    <xf numFmtId="0" fontId="7" fillId="0" borderId="0" xfId="0" quotePrefix="1" applyFont="1"/>
    <xf numFmtId="3" fontId="7" fillId="0" borderId="0" xfId="0" quotePrefix="1" applyNumberFormat="1" applyFont="1"/>
    <xf numFmtId="3" fontId="7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 wrapText="1"/>
    </xf>
    <xf numFmtId="0" fontId="8" fillId="0" borderId="0" xfId="0" applyFont="1"/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wrapText="1"/>
    </xf>
    <xf numFmtId="3" fontId="7" fillId="0" borderId="1" xfId="0" quotePrefix="1" applyNumberFormat="1" applyFont="1" applyBorder="1"/>
    <xf numFmtId="3" fontId="7" fillId="0" borderId="2" xfId="0" quotePrefix="1" applyNumberFormat="1" applyFont="1" applyBorder="1"/>
    <xf numFmtId="3" fontId="7" fillId="0" borderId="1" xfId="0" applyNumberFormat="1" applyFont="1" applyBorder="1"/>
    <xf numFmtId="3" fontId="7" fillId="0" borderId="2" xfId="0" applyNumberFormat="1" applyFont="1" applyBorder="1"/>
    <xf numFmtId="0" fontId="5" fillId="0" borderId="0" xfId="0" applyFont="1"/>
    <xf numFmtId="3" fontId="5" fillId="0" borderId="2" xfId="0" quotePrefix="1" applyNumberFormat="1" applyFont="1" applyBorder="1"/>
    <xf numFmtId="3" fontId="5" fillId="0" borderId="3" xfId="0" quotePrefix="1" applyNumberFormat="1" applyFont="1" applyBorder="1"/>
    <xf numFmtId="0" fontId="12" fillId="0" borderId="0" xfId="0" applyFont="1"/>
    <xf numFmtId="0" fontId="12" fillId="0" borderId="0" xfId="0" quotePrefix="1" applyFont="1"/>
    <xf numFmtId="3" fontId="12" fillId="0" borderId="0" xfId="0" quotePrefix="1" applyNumberFormat="1" applyFont="1"/>
    <xf numFmtId="3" fontId="12" fillId="0" borderId="0" xfId="0" applyNumberFormat="1" applyFont="1"/>
    <xf numFmtId="0" fontId="7" fillId="0" borderId="0" xfId="0" applyFont="1" applyAlignment="1">
      <alignment horizontal="left"/>
    </xf>
    <xf numFmtId="164" fontId="7" fillId="0" borderId="0" xfId="4" applyNumberFormat="1" applyFont="1"/>
    <xf numFmtId="0" fontId="15" fillId="0" borderId="0" xfId="5"/>
    <xf numFmtId="43" fontId="0" fillId="0" borderId="0" xfId="6" applyFont="1"/>
    <xf numFmtId="43" fontId="16" fillId="0" borderId="5" xfId="6" applyFont="1" applyFill="1" applyBorder="1" applyAlignment="1">
      <alignment horizontal="right" vertical="top"/>
    </xf>
    <xf numFmtId="0" fontId="17" fillId="0" borderId="0" xfId="5" applyFont="1" applyAlignment="1">
      <alignment vertical="top"/>
    </xf>
    <xf numFmtId="43" fontId="16" fillId="0" borderId="0" xfId="6" applyFont="1" applyFill="1" applyAlignment="1">
      <alignment horizontal="right" vertical="top"/>
    </xf>
    <xf numFmtId="43" fontId="18" fillId="0" borderId="0" xfId="6" applyFont="1" applyFill="1" applyAlignment="1">
      <alignment vertical="top" wrapText="1"/>
    </xf>
    <xf numFmtId="43" fontId="18" fillId="0" borderId="0" xfId="6" applyFont="1" applyFill="1" applyAlignment="1">
      <alignment horizontal="center" vertical="top" wrapText="1"/>
    </xf>
    <xf numFmtId="0" fontId="18" fillId="0" borderId="0" xfId="5" applyFont="1" applyAlignment="1">
      <alignment vertical="top"/>
    </xf>
    <xf numFmtId="43" fontId="18" fillId="0" borderId="4" xfId="6" applyFont="1" applyFill="1" applyBorder="1" applyAlignment="1">
      <alignment horizontal="center" vertical="top" wrapText="1"/>
    </xf>
    <xf numFmtId="43" fontId="18" fillId="0" borderId="4" xfId="6" applyFont="1" applyFill="1" applyBorder="1" applyAlignment="1">
      <alignment vertical="top" wrapText="1"/>
    </xf>
    <xf numFmtId="43" fontId="0" fillId="0" borderId="5" xfId="6" applyFont="1" applyBorder="1"/>
    <xf numFmtId="43" fontId="19" fillId="0" borderId="4" xfId="6" applyFont="1" applyFill="1" applyBorder="1" applyAlignment="1">
      <alignment horizontal="right" vertical="center"/>
    </xf>
    <xf numFmtId="43" fontId="0" fillId="0" borderId="4" xfId="6" applyFont="1" applyBorder="1"/>
    <xf numFmtId="43" fontId="16" fillId="2" borderId="0" xfId="6" applyFont="1" applyFill="1" applyAlignment="1">
      <alignment horizontal="right" vertical="top"/>
    </xf>
    <xf numFmtId="0" fontId="18" fillId="0" borderId="0" xfId="5" applyFont="1" applyAlignment="1">
      <alignment vertical="top" wrapText="1"/>
    </xf>
    <xf numFmtId="43" fontId="18" fillId="2" borderId="4" xfId="6" applyFont="1" applyFill="1" applyBorder="1" applyAlignment="1">
      <alignment horizontal="center" vertical="top" wrapText="1"/>
    </xf>
    <xf numFmtId="0" fontId="16" fillId="0" borderId="0" xfId="5" applyFont="1" applyAlignment="1">
      <alignment vertical="top"/>
    </xf>
    <xf numFmtId="43" fontId="16" fillId="0" borderId="5" xfId="6" applyFont="1" applyFill="1" applyBorder="1" applyAlignment="1">
      <alignment horizontal="right" vertical="top" wrapText="1"/>
    </xf>
    <xf numFmtId="0" fontId="20" fillId="0" borderId="0" xfId="5" applyFont="1" applyAlignment="1">
      <alignment vertical="center"/>
    </xf>
    <xf numFmtId="43" fontId="16" fillId="0" borderId="0" xfId="6" applyFont="1" applyFill="1" applyAlignment="1">
      <alignment horizontal="right" vertical="top" wrapText="1"/>
    </xf>
    <xf numFmtId="0" fontId="18" fillId="0" borderId="0" xfId="5" applyFont="1"/>
    <xf numFmtId="43" fontId="18" fillId="2" borderId="0" xfId="6" applyFont="1" applyFill="1" applyAlignment="1">
      <alignment horizontal="center" vertical="top" wrapText="1"/>
    </xf>
    <xf numFmtId="43" fontId="18" fillId="2" borderId="0" xfId="6" applyFont="1" applyFill="1" applyAlignment="1">
      <alignment vertical="top" wrapText="1"/>
    </xf>
    <xf numFmtId="43" fontId="18" fillId="2" borderId="4" xfId="6" applyFont="1" applyFill="1" applyBorder="1" applyAlignment="1">
      <alignment vertical="top"/>
    </xf>
    <xf numFmtId="0" fontId="11" fillId="0" borderId="0" xfId="0" applyFont="1"/>
    <xf numFmtId="0" fontId="9" fillId="0" borderId="0" xfId="5" applyFont="1"/>
    <xf numFmtId="43" fontId="16" fillId="0" borderId="0" xfId="4" applyFont="1" applyFill="1" applyAlignment="1">
      <alignment horizontal="right" vertical="top"/>
    </xf>
    <xf numFmtId="43" fontId="16" fillId="0" borderId="5" xfId="4" applyFont="1" applyFill="1" applyBorder="1" applyAlignment="1">
      <alignment horizontal="right" vertical="top"/>
    </xf>
    <xf numFmtId="43" fontId="16" fillId="2" borderId="5" xfId="4" applyFont="1" applyFill="1" applyBorder="1" applyAlignment="1">
      <alignment horizontal="right" vertical="top"/>
    </xf>
    <xf numFmtId="43" fontId="0" fillId="0" borderId="0" xfId="3" applyFont="1"/>
    <xf numFmtId="43" fontId="18" fillId="0" borderId="0" xfId="3" applyFont="1" applyFill="1" applyAlignment="1">
      <alignment vertical="top" wrapText="1"/>
    </xf>
    <xf numFmtId="43" fontId="18" fillId="0" borderId="0" xfId="3" applyFont="1" applyFill="1" applyAlignment="1">
      <alignment horizontal="center" vertical="top" wrapText="1"/>
    </xf>
    <xf numFmtId="43" fontId="18" fillId="0" borderId="4" xfId="3" applyFont="1" applyFill="1" applyBorder="1" applyAlignment="1">
      <alignment vertical="top" wrapText="1"/>
    </xf>
    <xf numFmtId="43" fontId="16" fillId="0" borderId="0" xfId="3" applyFont="1" applyFill="1" applyAlignment="1">
      <alignment horizontal="right" vertical="top"/>
    </xf>
    <xf numFmtId="43" fontId="16" fillId="0" borderId="5" xfId="3" applyFont="1" applyFill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64" fontId="7" fillId="0" borderId="0" xfId="0" applyNumberFormat="1" applyFont="1"/>
    <xf numFmtId="0" fontId="7" fillId="0" borderId="0" xfId="0" applyFont="1" applyAlignment="1">
      <alignment horizontal="right"/>
    </xf>
    <xf numFmtId="43" fontId="16" fillId="2" borderId="0" xfId="3" applyFont="1" applyFill="1" applyAlignment="1">
      <alignment horizontal="right" vertical="top"/>
    </xf>
    <xf numFmtId="43" fontId="16" fillId="2" borderId="5" xfId="3" applyFont="1" applyFill="1" applyBorder="1" applyAlignment="1">
      <alignment horizontal="right" vertical="top"/>
    </xf>
    <xf numFmtId="43" fontId="7" fillId="0" borderId="0" xfId="2" applyFont="1" applyFill="1"/>
    <xf numFmtId="43" fontId="15" fillId="0" borderId="0" xfId="5" applyNumberFormat="1"/>
    <xf numFmtId="0" fontId="8" fillId="0" borderId="0" xfId="0" applyFont="1" applyAlignment="1">
      <alignment horizontal="center"/>
    </xf>
    <xf numFmtId="0" fontId="7" fillId="3" borderId="0" xfId="0" applyFont="1" applyFill="1"/>
    <xf numFmtId="3" fontId="7" fillId="3" borderId="0" xfId="0" applyNumberFormat="1" applyFont="1" applyFill="1"/>
    <xf numFmtId="164" fontId="7" fillId="3" borderId="0" xfId="4" applyNumberFormat="1" applyFont="1" applyFill="1"/>
    <xf numFmtId="0" fontId="8" fillId="0" borderId="0" xfId="0" quotePrefix="1" applyFont="1" applyAlignment="1">
      <alignment horizontal="center"/>
    </xf>
    <xf numFmtId="0" fontId="7" fillId="4" borderId="0" xfId="0" applyFont="1" applyFill="1"/>
    <xf numFmtId="10" fontId="7" fillId="0" borderId="0" xfId="7" applyNumberFormat="1" applyFont="1" applyFill="1"/>
    <xf numFmtId="164" fontId="7" fillId="0" borderId="0" xfId="4" applyNumberFormat="1" applyFont="1" applyFill="1"/>
    <xf numFmtId="3" fontId="0" fillId="0" borderId="0" xfId="0" applyNumberFormat="1"/>
    <xf numFmtId="165" fontId="0" fillId="0" borderId="0" xfId="8" applyNumberFormat="1" applyFont="1"/>
    <xf numFmtId="165" fontId="0" fillId="0" borderId="0" xfId="0" applyNumberForma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43" fontId="18" fillId="0" borderId="0" xfId="6" applyFont="1" applyFill="1" applyAlignment="1">
      <alignment horizontal="center" vertical="top" wrapText="1"/>
    </xf>
    <xf numFmtId="43" fontId="18" fillId="0" borderId="4" xfId="6" applyFont="1" applyFill="1" applyBorder="1" applyAlignment="1">
      <alignment horizontal="center" vertical="top" wrapText="1"/>
    </xf>
  </cellXfs>
  <cellStyles count="9">
    <cellStyle name="Comma" xfId="4" builtinId="3"/>
    <cellStyle name="Comma 2" xfId="2" xr:uid="{00000000-0005-0000-0000-000001000000}"/>
    <cellStyle name="Comma 3" xfId="3" xr:uid="{00000000-0005-0000-0000-000002000000}"/>
    <cellStyle name="Comma 4" xfId="6" xr:uid="{00000000-0005-0000-0000-000003000000}"/>
    <cellStyle name="Currency" xfId="8" builtinId="4"/>
    <cellStyle name="Normal" xfId="0" builtinId="0"/>
    <cellStyle name="Normal 2" xfId="1" xr:uid="{00000000-0005-0000-0000-000006000000}"/>
    <cellStyle name="Normal 3" xfId="5" xr:uid="{00000000-0005-0000-0000-000007000000}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yler/Budget%20Comparis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</sheetNames>
    <sheetDataSet>
      <sheetData sheetId="0">
        <row r="5">
          <cell r="B5"/>
          <cell r="C5"/>
          <cell r="D5"/>
        </row>
        <row r="8">
          <cell r="I8" t="str">
            <v>2018
Total Activity</v>
          </cell>
          <cell r="J8" t="str">
            <v>2019
Total Activity</v>
          </cell>
          <cell r="K8"/>
          <cell r="L8"/>
        </row>
        <row r="9">
          <cell r="C9" t="str">
            <v>Category</v>
          </cell>
          <cell r="D9"/>
          <cell r="E9"/>
          <cell r="F9"/>
          <cell r="I9"/>
          <cell r="J9"/>
          <cell r="K9"/>
          <cell r="L9"/>
        </row>
        <row r="10">
          <cell r="B10"/>
          <cell r="C10"/>
          <cell r="D10"/>
          <cell r="E10"/>
          <cell r="F10"/>
          <cell r="G10"/>
        </row>
        <row r="11">
          <cell r="B11" t="str">
            <v>Revenue</v>
          </cell>
          <cell r="C11"/>
          <cell r="D11"/>
          <cell r="E11"/>
          <cell r="F11"/>
          <cell r="G11"/>
        </row>
        <row r="12">
          <cell r="C12" t="str">
            <v>40100 - TAXES</v>
          </cell>
          <cell r="D12"/>
          <cell r="E12"/>
          <cell r="F12"/>
          <cell r="G12"/>
          <cell r="I12">
            <v>3001554.46</v>
          </cell>
          <cell r="J12">
            <v>3160149.76</v>
          </cell>
          <cell r="K12"/>
          <cell r="L12"/>
        </row>
        <row r="13">
          <cell r="C13" t="str">
            <v>40400 - INTEREST INCOME</v>
          </cell>
          <cell r="D13"/>
          <cell r="E13"/>
          <cell r="F13"/>
          <cell r="G13"/>
          <cell r="I13">
            <v>50593.05</v>
          </cell>
          <cell r="J13">
            <v>159046.91</v>
          </cell>
          <cell r="K13"/>
          <cell r="L13"/>
        </row>
        <row r="14">
          <cell r="C14" t="str">
            <v>41000 - USER FEES</v>
          </cell>
          <cell r="D14"/>
          <cell r="E14"/>
          <cell r="F14"/>
          <cell r="G14"/>
          <cell r="I14">
            <v>102572.5</v>
          </cell>
          <cell r="J14">
            <v>103355</v>
          </cell>
          <cell r="K14"/>
          <cell r="L14"/>
        </row>
        <row r="15">
          <cell r="C15" t="str">
            <v>49000 - MISCELLANEOUS INCOME</v>
          </cell>
          <cell r="D15"/>
          <cell r="E15"/>
          <cell r="F15"/>
          <cell r="G15"/>
          <cell r="I15">
            <v>50147.25</v>
          </cell>
          <cell r="J15">
            <v>87413.96</v>
          </cell>
          <cell r="K15"/>
          <cell r="L15"/>
        </row>
        <row r="18">
          <cell r="B18" t="str">
            <v>Expense</v>
          </cell>
          <cell r="C18"/>
          <cell r="D18"/>
          <cell r="E18"/>
          <cell r="F18"/>
          <cell r="G18"/>
        </row>
        <row r="19">
          <cell r="C19" t="str">
            <v>50000 - SALARIES &amp; WAGES</v>
          </cell>
          <cell r="D19"/>
          <cell r="E19"/>
          <cell r="F19"/>
          <cell r="G19"/>
          <cell r="I19">
            <v>1582551.5</v>
          </cell>
          <cell r="J19">
            <v>1676991.05</v>
          </cell>
          <cell r="K19"/>
          <cell r="L19"/>
        </row>
        <row r="20">
          <cell r="C20" t="str">
            <v>52000 - SUPPLIES</v>
          </cell>
          <cell r="D20"/>
          <cell r="E20"/>
          <cell r="F20"/>
          <cell r="G20"/>
          <cell r="I20">
            <v>165999.37</v>
          </cell>
          <cell r="J20">
            <v>176988.39</v>
          </cell>
          <cell r="K20"/>
          <cell r="L20"/>
        </row>
        <row r="21">
          <cell r="C21" t="str">
            <v>54000 - SERVICES</v>
          </cell>
          <cell r="D21"/>
          <cell r="E21"/>
          <cell r="F21"/>
          <cell r="G21"/>
          <cell r="I21">
            <v>624270.81000000006</v>
          </cell>
          <cell r="J21">
            <v>649438.21</v>
          </cell>
          <cell r="K21"/>
          <cell r="L21"/>
        </row>
        <row r="22">
          <cell r="C22" t="str">
            <v>56000 - REPAIRS &amp; MAINTENANCE</v>
          </cell>
          <cell r="D22"/>
          <cell r="E22"/>
          <cell r="F22"/>
          <cell r="G22"/>
          <cell r="I22">
            <v>157770.32</v>
          </cell>
          <cell r="J22">
            <v>106909.06</v>
          </cell>
          <cell r="K22"/>
          <cell r="L22"/>
        </row>
        <row r="23">
          <cell r="C23" t="str">
            <v>56500 - UTILITIES</v>
          </cell>
          <cell r="D23"/>
          <cell r="E23"/>
          <cell r="F23"/>
          <cell r="G23"/>
          <cell r="I23">
            <v>119376.34</v>
          </cell>
          <cell r="J23">
            <v>112264.01</v>
          </cell>
          <cell r="K23"/>
          <cell r="L23"/>
        </row>
        <row r="24">
          <cell r="C24" t="str">
            <v>60000 - CAPITALS</v>
          </cell>
          <cell r="D24"/>
          <cell r="E24"/>
          <cell r="F24"/>
          <cell r="G24"/>
          <cell r="I24">
            <v>156764.18</v>
          </cell>
          <cell r="J24">
            <v>381265.97</v>
          </cell>
          <cell r="K24"/>
          <cell r="L24"/>
        </row>
        <row r="25">
          <cell r="C25" t="str">
            <v>62000 - CONTRACTS PAYABLE</v>
          </cell>
          <cell r="D25"/>
          <cell r="E25"/>
          <cell r="F25"/>
          <cell r="G25"/>
          <cell r="I25">
            <v>356562.5</v>
          </cell>
          <cell r="J25">
            <v>354362.5</v>
          </cell>
          <cell r="K25"/>
          <cell r="L25"/>
        </row>
        <row r="26">
          <cell r="C26" t="str">
            <v>63000 - GENERAL ADMIN. ALLOCATION</v>
          </cell>
          <cell r="D26"/>
          <cell r="E26"/>
          <cell r="F26"/>
          <cell r="G26"/>
          <cell r="I26">
            <v>-455695.39</v>
          </cell>
          <cell r="J26">
            <v>-393527.95</v>
          </cell>
          <cell r="K26"/>
          <cell r="L26"/>
        </row>
        <row r="28">
          <cell r="C28" t="str">
            <v>63200 - TRANSFERS-IN</v>
          </cell>
          <cell r="D28"/>
          <cell r="E28"/>
          <cell r="F28"/>
          <cell r="G28"/>
          <cell r="I28">
            <v>-1496196.93</v>
          </cell>
          <cell r="J28">
            <v>-1622324.67</v>
          </cell>
          <cell r="K28"/>
          <cell r="L28"/>
        </row>
        <row r="29">
          <cell r="C29" t="str">
            <v>63300 - TRANSFERS-OUT</v>
          </cell>
          <cell r="D29"/>
          <cell r="E29"/>
          <cell r="F29"/>
          <cell r="G29"/>
          <cell r="I29">
            <v>1761196.9</v>
          </cell>
          <cell r="J29">
            <v>1622324.67</v>
          </cell>
          <cell r="K29"/>
          <cell r="L29"/>
        </row>
        <row r="30">
          <cell r="B30"/>
          <cell r="C30"/>
          <cell r="D30"/>
          <cell r="E30"/>
          <cell r="F30"/>
          <cell r="G30"/>
          <cell r="I30">
            <v>2842055.3</v>
          </cell>
          <cell r="J30">
            <v>2936225.54</v>
          </cell>
          <cell r="K30"/>
          <cell r="L30"/>
        </row>
        <row r="31">
          <cell r="I31"/>
          <cell r="J31"/>
          <cell r="K31"/>
          <cell r="L31"/>
        </row>
        <row r="32">
          <cell r="B32"/>
          <cell r="C32"/>
          <cell r="D32"/>
          <cell r="E32"/>
          <cell r="F32"/>
          <cell r="G32"/>
          <cell r="I32">
            <v>362811.96</v>
          </cell>
          <cell r="J32">
            <v>573740.09</v>
          </cell>
          <cell r="K32"/>
          <cell r="L32"/>
        </row>
        <row r="34">
          <cell r="B34"/>
          <cell r="C34"/>
          <cell r="D34"/>
          <cell r="E34"/>
          <cell r="F34"/>
          <cell r="G34"/>
        </row>
        <row r="35">
          <cell r="B35" t="str">
            <v>Revenue</v>
          </cell>
          <cell r="C35"/>
          <cell r="D35"/>
          <cell r="E35"/>
          <cell r="F35"/>
          <cell r="G35"/>
        </row>
        <row r="36">
          <cell r="C36" t="str">
            <v>40100 - TAXES</v>
          </cell>
          <cell r="D36"/>
          <cell r="E36"/>
          <cell r="F36"/>
          <cell r="G36"/>
          <cell r="I36">
            <v>887323.66</v>
          </cell>
          <cell r="J36">
            <v>1026639.87</v>
          </cell>
          <cell r="K36"/>
          <cell r="L36"/>
        </row>
        <row r="37">
          <cell r="C37" t="str">
            <v>41000 - USER FEES</v>
          </cell>
          <cell r="D37"/>
          <cell r="E37"/>
          <cell r="F37"/>
          <cell r="G37"/>
          <cell r="I37">
            <v>468224.02</v>
          </cell>
          <cell r="J37">
            <v>509100.68</v>
          </cell>
          <cell r="K37"/>
          <cell r="L37"/>
        </row>
        <row r="38">
          <cell r="C38" t="str">
            <v>45000 - RECREATION PROGRAM FEES</v>
          </cell>
          <cell r="D38"/>
          <cell r="E38"/>
          <cell r="F38"/>
          <cell r="G38"/>
          <cell r="I38">
            <v>726084.5</v>
          </cell>
          <cell r="J38">
            <v>842096.73</v>
          </cell>
          <cell r="K38"/>
          <cell r="L38"/>
        </row>
        <row r="39">
          <cell r="C39" t="str">
            <v>49000 - MISCELLANEOUS INCOME</v>
          </cell>
          <cell r="D39"/>
          <cell r="E39"/>
          <cell r="F39"/>
          <cell r="G39"/>
          <cell r="I39">
            <v>93735.19</v>
          </cell>
          <cell r="J39">
            <v>82101.38</v>
          </cell>
          <cell r="K39"/>
          <cell r="L39"/>
        </row>
        <row r="40">
          <cell r="B40"/>
          <cell r="C40"/>
          <cell r="D40"/>
          <cell r="E40"/>
          <cell r="F40"/>
          <cell r="G40"/>
          <cell r="I40">
            <v>2175367.37</v>
          </cell>
          <cell r="J40">
            <v>2459938.66</v>
          </cell>
          <cell r="K40"/>
          <cell r="L40"/>
        </row>
        <row r="42">
          <cell r="B42" t="str">
            <v>Expense</v>
          </cell>
          <cell r="C42"/>
          <cell r="D42"/>
          <cell r="E42"/>
          <cell r="F42"/>
          <cell r="G42"/>
        </row>
        <row r="43">
          <cell r="C43" t="str">
            <v>50000 - SALARIES &amp; WAGES</v>
          </cell>
          <cell r="D43"/>
          <cell r="E43"/>
          <cell r="F43"/>
          <cell r="G43"/>
          <cell r="I43">
            <v>705514.15</v>
          </cell>
          <cell r="J43">
            <v>763286.02</v>
          </cell>
          <cell r="K43"/>
          <cell r="L43"/>
        </row>
        <row r="44">
          <cell r="C44" t="str">
            <v>52000 - SUPPLIES</v>
          </cell>
          <cell r="D44"/>
          <cell r="E44"/>
          <cell r="F44"/>
          <cell r="G44"/>
          <cell r="I44">
            <v>161933.29</v>
          </cell>
          <cell r="J44">
            <v>152737.17000000001</v>
          </cell>
          <cell r="K44"/>
          <cell r="L44"/>
        </row>
        <row r="45">
          <cell r="C45" t="str">
            <v>54000 - SERVICES</v>
          </cell>
          <cell r="D45"/>
          <cell r="E45"/>
          <cell r="F45"/>
          <cell r="G45"/>
          <cell r="I45">
            <v>463241.87</v>
          </cell>
          <cell r="J45">
            <v>504906.1</v>
          </cell>
          <cell r="K45"/>
          <cell r="L45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</row>
        <row r="53">
          <cell r="I53" t="str">
            <v>2018
Total Activity</v>
          </cell>
          <cell r="J53" t="str">
            <v>2019
Total Activity</v>
          </cell>
          <cell r="K53"/>
          <cell r="L53"/>
        </row>
        <row r="54">
          <cell r="C54" t="str">
            <v>Category</v>
          </cell>
          <cell r="D54"/>
          <cell r="E54"/>
          <cell r="F54"/>
          <cell r="I54"/>
          <cell r="J54"/>
          <cell r="K54"/>
          <cell r="L54"/>
        </row>
        <row r="55">
          <cell r="C55" t="str">
            <v>56000 - REPAIRS &amp; MAINTENANCE</v>
          </cell>
          <cell r="D55"/>
          <cell r="E55"/>
          <cell r="F55"/>
          <cell r="G55"/>
          <cell r="I55">
            <v>24681.02</v>
          </cell>
          <cell r="J55">
            <v>22101.81</v>
          </cell>
          <cell r="K55"/>
          <cell r="L55"/>
        </row>
        <row r="56">
          <cell r="C56" t="str">
            <v>56500 - UTILITIES</v>
          </cell>
          <cell r="D56"/>
          <cell r="E56"/>
          <cell r="F56"/>
          <cell r="G56"/>
          <cell r="I56">
            <v>27691.66</v>
          </cell>
          <cell r="J56">
            <v>29587.29</v>
          </cell>
          <cell r="K56"/>
          <cell r="L56"/>
        </row>
        <row r="57">
          <cell r="C57" t="str">
            <v>60000 - CAPITALS</v>
          </cell>
          <cell r="D57"/>
          <cell r="E57"/>
          <cell r="F57"/>
          <cell r="G57"/>
          <cell r="I57">
            <v>170107.9</v>
          </cell>
          <cell r="J57">
            <v>201489.05</v>
          </cell>
          <cell r="K57"/>
          <cell r="L57"/>
        </row>
        <row r="58">
          <cell r="C58" t="str">
            <v>63000 - GENERAL ADMIN. ALLOCATION</v>
          </cell>
          <cell r="D58"/>
          <cell r="E58"/>
          <cell r="F58"/>
          <cell r="G58"/>
          <cell r="I58">
            <v>183188.27</v>
          </cell>
          <cell r="J58">
            <v>158187.32</v>
          </cell>
          <cell r="K58"/>
          <cell r="L58"/>
        </row>
        <row r="59">
          <cell r="C59" t="str">
            <v>63100 - GARAGE ALLOCATION</v>
          </cell>
          <cell r="D59"/>
          <cell r="E59"/>
          <cell r="F59"/>
          <cell r="G59"/>
          <cell r="I59">
            <v>99922.76</v>
          </cell>
          <cell r="J59">
            <v>98331.75</v>
          </cell>
          <cell r="K59"/>
          <cell r="L59"/>
        </row>
        <row r="60">
          <cell r="C60" t="str">
            <v>63200 - TRANSFERS-IN</v>
          </cell>
          <cell r="D60"/>
          <cell r="E60"/>
          <cell r="F60"/>
          <cell r="G60"/>
          <cell r="I60">
            <v>-354798.61</v>
          </cell>
          <cell r="J60">
            <v>-313566.42</v>
          </cell>
          <cell r="K60"/>
          <cell r="L60"/>
        </row>
        <row r="61">
          <cell r="C61" t="str">
            <v>63300 - TRANSFERS-OUT</v>
          </cell>
          <cell r="D61"/>
          <cell r="E61"/>
          <cell r="F61"/>
          <cell r="G61"/>
          <cell r="I61">
            <v>354798.61</v>
          </cell>
          <cell r="J61">
            <v>313566.42</v>
          </cell>
          <cell r="K61"/>
          <cell r="L61"/>
        </row>
        <row r="62">
          <cell r="B62"/>
          <cell r="C62"/>
          <cell r="D62"/>
          <cell r="E62"/>
          <cell r="F62"/>
          <cell r="G62"/>
          <cell r="I62">
            <v>1836280.92</v>
          </cell>
          <cell r="J62">
            <v>1930626.51</v>
          </cell>
          <cell r="K62"/>
          <cell r="L62"/>
        </row>
        <row r="63">
          <cell r="I63"/>
          <cell r="J63"/>
          <cell r="K63"/>
          <cell r="L63"/>
        </row>
        <row r="64">
          <cell r="B64"/>
          <cell r="C64"/>
          <cell r="D64"/>
          <cell r="E64"/>
          <cell r="F64"/>
          <cell r="G64"/>
          <cell r="I64">
            <v>339086.45</v>
          </cell>
          <cell r="J64">
            <v>529312.15</v>
          </cell>
          <cell r="K64"/>
          <cell r="L64"/>
        </row>
        <row r="66">
          <cell r="B66"/>
          <cell r="C66"/>
          <cell r="D66"/>
          <cell r="E66"/>
          <cell r="F66"/>
          <cell r="G66"/>
        </row>
        <row r="67">
          <cell r="B67" t="str">
            <v>Revenue</v>
          </cell>
          <cell r="C67"/>
          <cell r="D67"/>
          <cell r="E67"/>
          <cell r="F67"/>
          <cell r="G67"/>
        </row>
        <row r="68">
          <cell r="C68" t="str">
            <v>41000 - USER FEES</v>
          </cell>
          <cell r="D68"/>
          <cell r="E68"/>
          <cell r="F68"/>
          <cell r="G68"/>
          <cell r="I68">
            <v>1334477.97</v>
          </cell>
          <cell r="J68">
            <v>1239446.96</v>
          </cell>
          <cell r="K68"/>
          <cell r="L68"/>
        </row>
        <row r="69">
          <cell r="C69" t="str">
            <v>47000 - PRO-SHOP</v>
          </cell>
          <cell r="D69"/>
          <cell r="E69"/>
          <cell r="F69"/>
          <cell r="G69"/>
          <cell r="I69">
            <v>110626.56</v>
          </cell>
          <cell r="J69">
            <v>118290.37</v>
          </cell>
          <cell r="K69"/>
          <cell r="L69"/>
        </row>
        <row r="70">
          <cell r="C70" t="str">
            <v>49000 - MISCELLANEOUS INCOME</v>
          </cell>
          <cell r="D70"/>
          <cell r="E70"/>
          <cell r="F70"/>
          <cell r="G70"/>
          <cell r="I70">
            <v>72922.039999999994</v>
          </cell>
          <cell r="J70">
            <v>79419.56</v>
          </cell>
          <cell r="K70"/>
          <cell r="L70"/>
        </row>
        <row r="71">
          <cell r="B71"/>
          <cell r="C71"/>
          <cell r="D71"/>
          <cell r="E71"/>
          <cell r="F71"/>
          <cell r="G71"/>
          <cell r="I71">
            <v>1518026.57</v>
          </cell>
          <cell r="J71">
            <v>1437156.89</v>
          </cell>
          <cell r="K71"/>
          <cell r="L71"/>
        </row>
        <row r="73">
          <cell r="B73" t="str">
            <v>Expense</v>
          </cell>
          <cell r="C73"/>
          <cell r="D73"/>
          <cell r="E73"/>
          <cell r="F73"/>
          <cell r="G73"/>
        </row>
        <row r="74">
          <cell r="C74" t="str">
            <v>50000 - SALARIES &amp; WAGES</v>
          </cell>
          <cell r="D74"/>
          <cell r="E74"/>
          <cell r="F74"/>
          <cell r="G74"/>
          <cell r="I74">
            <v>770752.46</v>
          </cell>
          <cell r="J74">
            <v>754306.74</v>
          </cell>
          <cell r="K74"/>
          <cell r="L74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398"/>
  <sheetViews>
    <sheetView tabSelected="1" zoomScaleNormal="100" workbookViewId="0">
      <selection activeCell="U48" sqref="U48"/>
    </sheetView>
  </sheetViews>
  <sheetFormatPr defaultColWidth="8.85546875" defaultRowHeight="12.75" x14ac:dyDescent="0.2"/>
  <cols>
    <col min="1" max="1" width="47.5703125" style="3" customWidth="1"/>
    <col min="2" max="2" width="3.140625" style="3" customWidth="1"/>
    <col min="3" max="3" width="19.42578125" style="4" customWidth="1"/>
    <col min="4" max="4" width="2" style="4" customWidth="1"/>
    <col min="5" max="5" width="19.85546875" style="4" customWidth="1"/>
    <col min="6" max="6" width="9.140625" style="3" hidden="1" customWidth="1"/>
    <col min="7" max="8" width="8.85546875" style="3" hidden="1" customWidth="1"/>
    <col min="9" max="9" width="8.85546875" style="4" hidden="1" customWidth="1"/>
    <col min="10" max="11" width="8.85546875" style="3" hidden="1" customWidth="1"/>
    <col min="12" max="13" width="12.85546875" style="3" hidden="1" customWidth="1"/>
    <col min="14" max="14" width="11.5703125" style="3" hidden="1" customWidth="1"/>
    <col min="15" max="15" width="12.85546875" style="3" hidden="1" customWidth="1"/>
    <col min="16" max="16" width="8.85546875" style="3" hidden="1" customWidth="1"/>
    <col min="17" max="17" width="8.85546875" style="3" customWidth="1"/>
    <col min="18" max="18" width="12.7109375" style="3" customWidth="1"/>
    <col min="19" max="20" width="8.85546875" style="3"/>
    <col min="21" max="21" width="51.7109375" style="3" customWidth="1"/>
    <col min="22" max="22" width="15.5703125" style="3" customWidth="1"/>
    <col min="23" max="16384" width="8.85546875" style="3"/>
  </cols>
  <sheetData>
    <row r="1" spans="1:5" ht="14.25" x14ac:dyDescent="0.2">
      <c r="A1" s="88"/>
      <c r="B1" s="88"/>
      <c r="C1" s="88"/>
      <c r="D1" s="88"/>
      <c r="E1" s="88"/>
    </row>
    <row r="2" spans="1:5" ht="14.25" x14ac:dyDescent="0.2">
      <c r="A2" s="89" t="s">
        <v>1632</v>
      </c>
      <c r="B2" s="89"/>
      <c r="C2" s="89"/>
      <c r="D2" s="89"/>
      <c r="E2" s="89"/>
    </row>
    <row r="3" spans="1:5" ht="15" x14ac:dyDescent="0.25">
      <c r="A3" s="1"/>
      <c r="B3" s="1"/>
      <c r="C3" s="2"/>
      <c r="D3" s="2"/>
      <c r="E3" s="2"/>
    </row>
    <row r="4" spans="1:5" ht="14.25" x14ac:dyDescent="0.2">
      <c r="A4" s="88" t="s">
        <v>1453</v>
      </c>
      <c r="B4" s="88"/>
      <c r="C4" s="88"/>
      <c r="D4" s="88"/>
      <c r="E4" s="88"/>
    </row>
    <row r="5" spans="1:5" ht="15" x14ac:dyDescent="0.25">
      <c r="A5" s="88" t="s">
        <v>1454</v>
      </c>
      <c r="B5" s="88"/>
      <c r="C5" s="88"/>
      <c r="D5" s="88"/>
      <c r="E5" s="92"/>
    </row>
    <row r="6" spans="1:5" ht="14.25" x14ac:dyDescent="0.2">
      <c r="A6" s="88" t="s">
        <v>1455</v>
      </c>
      <c r="B6" s="88"/>
      <c r="C6" s="88"/>
      <c r="D6" s="88"/>
      <c r="E6" s="88"/>
    </row>
    <row r="7" spans="1:5" ht="14.25" x14ac:dyDescent="0.2">
      <c r="A7" s="88" t="s">
        <v>1633</v>
      </c>
      <c r="B7" s="88"/>
      <c r="C7" s="88"/>
      <c r="D7" s="88"/>
      <c r="E7" s="88"/>
    </row>
    <row r="8" spans="1:5" ht="14.25" x14ac:dyDescent="0.2">
      <c r="A8" s="88" t="s">
        <v>1634</v>
      </c>
      <c r="B8" s="88"/>
      <c r="C8" s="88"/>
      <c r="D8" s="88"/>
      <c r="E8" s="88"/>
    </row>
    <row r="9" spans="1:5" ht="15" x14ac:dyDescent="0.25">
      <c r="A9" s="1"/>
      <c r="B9" s="1"/>
      <c r="C9" s="2"/>
      <c r="D9" s="2"/>
      <c r="E9" s="2"/>
    </row>
    <row r="10" spans="1:5" ht="27.6" customHeight="1" x14ac:dyDescent="0.25">
      <c r="A10" s="63" t="s">
        <v>1456</v>
      </c>
      <c r="B10" s="64"/>
      <c r="C10" s="65"/>
      <c r="D10" s="65"/>
      <c r="E10" s="65"/>
    </row>
    <row r="11" spans="1:5" ht="27.6" customHeight="1" x14ac:dyDescent="0.25">
      <c r="A11" s="66" t="s">
        <v>1590</v>
      </c>
      <c r="B11" s="64"/>
      <c r="C11" s="65"/>
      <c r="D11" s="65"/>
      <c r="E11" s="65"/>
    </row>
    <row r="12" spans="1:5" ht="27.6" customHeight="1" x14ac:dyDescent="0.25">
      <c r="A12" s="66" t="s">
        <v>1523</v>
      </c>
      <c r="B12" s="64"/>
      <c r="C12" s="65"/>
      <c r="D12" s="65"/>
      <c r="E12" s="65"/>
    </row>
    <row r="13" spans="1:5" ht="27.6" customHeight="1" x14ac:dyDescent="0.25">
      <c r="A13" s="66" t="s">
        <v>1462</v>
      </c>
      <c r="B13" s="64"/>
      <c r="C13" s="65"/>
      <c r="D13" s="65"/>
      <c r="E13" s="65"/>
    </row>
    <row r="14" spans="1:5" ht="17.25" customHeight="1" x14ac:dyDescent="0.25">
      <c r="A14" s="67"/>
      <c r="B14" s="64"/>
      <c r="C14" s="65"/>
      <c r="D14" s="65"/>
      <c r="E14" s="65"/>
    </row>
    <row r="15" spans="1:5" ht="27.6" customHeight="1" x14ac:dyDescent="0.25">
      <c r="A15" s="66" t="s">
        <v>1482</v>
      </c>
      <c r="B15" s="64"/>
      <c r="C15" s="65"/>
      <c r="D15" s="65"/>
      <c r="E15" s="65"/>
    </row>
    <row r="16" spans="1:5" ht="27.6" customHeight="1" x14ac:dyDescent="0.25">
      <c r="A16" s="66" t="s">
        <v>1481</v>
      </c>
      <c r="B16" s="64"/>
      <c r="C16" s="65"/>
      <c r="D16" s="65"/>
      <c r="E16" s="65"/>
    </row>
    <row r="17" spans="1:24" ht="27.6" customHeight="1" x14ac:dyDescent="0.25">
      <c r="A17" s="66" t="s">
        <v>1649</v>
      </c>
      <c r="B17" s="64"/>
      <c r="C17" s="65"/>
      <c r="D17" s="65"/>
      <c r="E17" s="65"/>
    </row>
    <row r="18" spans="1:24" ht="27.6" customHeight="1" x14ac:dyDescent="0.25">
      <c r="A18" s="66" t="s">
        <v>1503</v>
      </c>
      <c r="B18" s="64"/>
      <c r="C18" s="65"/>
      <c r="D18" s="65"/>
      <c r="E18" s="65"/>
    </row>
    <row r="19" spans="1:24" ht="24" customHeight="1" x14ac:dyDescent="0.25">
      <c r="A19" s="67"/>
      <c r="B19" s="64"/>
      <c r="C19" s="65"/>
      <c r="D19" s="65"/>
      <c r="E19" s="65"/>
    </row>
    <row r="20" spans="1:24" ht="21" customHeight="1" x14ac:dyDescent="0.25">
      <c r="A20" s="63" t="s">
        <v>1463</v>
      </c>
      <c r="B20" s="64"/>
      <c r="C20" s="65"/>
      <c r="D20" s="65"/>
      <c r="E20" s="65"/>
    </row>
    <row r="21" spans="1:24" ht="21" customHeight="1" x14ac:dyDescent="0.25">
      <c r="A21" s="63" t="s">
        <v>1458</v>
      </c>
      <c r="B21" s="64"/>
      <c r="C21" s="65"/>
      <c r="D21" s="65"/>
      <c r="E21" s="65"/>
    </row>
    <row r="22" spans="1:24" ht="24" customHeight="1" x14ac:dyDescent="0.25">
      <c r="A22" s="64"/>
      <c r="B22" s="64"/>
      <c r="C22" s="65"/>
      <c r="D22" s="65"/>
      <c r="E22" s="65"/>
    </row>
    <row r="23" spans="1:24" ht="27.6" customHeight="1" x14ac:dyDescent="0.25">
      <c r="A23" s="66" t="s">
        <v>1524</v>
      </c>
      <c r="B23" s="64"/>
      <c r="C23" s="65"/>
      <c r="D23" s="65"/>
      <c r="E23" s="65"/>
    </row>
    <row r="24" spans="1:24" ht="27.6" customHeight="1" x14ac:dyDescent="0.25">
      <c r="A24" s="66" t="s">
        <v>1459</v>
      </c>
      <c r="B24" s="64"/>
      <c r="C24" s="65"/>
      <c r="D24" s="65"/>
      <c r="E24" s="65"/>
    </row>
    <row r="25" spans="1:24" ht="27.6" customHeight="1" x14ac:dyDescent="0.25">
      <c r="A25" s="66" t="s">
        <v>1461</v>
      </c>
      <c r="B25" s="64"/>
      <c r="C25" s="65"/>
      <c r="D25" s="65"/>
      <c r="E25" s="65"/>
    </row>
    <row r="26" spans="1:24" ht="27.6" customHeight="1" x14ac:dyDescent="0.25">
      <c r="A26" s="66" t="s">
        <v>1460</v>
      </c>
      <c r="B26" s="64"/>
      <c r="C26" s="65"/>
      <c r="D26" s="65"/>
      <c r="E26" s="65"/>
    </row>
    <row r="27" spans="1:24" ht="24" customHeight="1" x14ac:dyDescent="0.25">
      <c r="A27" s="66"/>
      <c r="B27" s="64"/>
      <c r="C27" s="65"/>
      <c r="D27" s="65"/>
      <c r="E27" s="65"/>
    </row>
    <row r="28" spans="1:24" ht="27.6" customHeight="1" x14ac:dyDescent="0.25">
      <c r="A28" s="66" t="s">
        <v>1525</v>
      </c>
      <c r="B28" s="64"/>
      <c r="C28" s="65"/>
      <c r="D28" s="65"/>
      <c r="E28" s="65"/>
    </row>
    <row r="29" spans="1:24" ht="24" customHeight="1" x14ac:dyDescent="0.2">
      <c r="A29" s="87" t="s">
        <v>17</v>
      </c>
      <c r="B29" s="87"/>
      <c r="C29" s="87"/>
      <c r="D29" s="87"/>
      <c r="E29" s="87"/>
    </row>
    <row r="30" spans="1:24" ht="25.15" customHeight="1" x14ac:dyDescent="0.2">
      <c r="A30" s="74"/>
      <c r="B30" s="74"/>
      <c r="C30" s="9" t="s">
        <v>1608</v>
      </c>
      <c r="D30" s="10"/>
      <c r="E30" s="11" t="s">
        <v>1609</v>
      </c>
    </row>
    <row r="31" spans="1:24" s="5" customFormat="1" ht="20.45" customHeight="1" x14ac:dyDescent="0.2">
      <c r="A31" s="5" t="s">
        <v>27</v>
      </c>
      <c r="B31" s="7" t="s">
        <v>6</v>
      </c>
      <c r="C31" s="8">
        <v>2052036</v>
      </c>
      <c r="D31" s="8"/>
      <c r="E31" s="6">
        <f>+C31*1.2</f>
        <v>2462443.1999999997</v>
      </c>
      <c r="I31" s="6"/>
      <c r="V31" s="6"/>
      <c r="X31" s="6"/>
    </row>
    <row r="32" spans="1:24" s="5" customFormat="1" ht="20.45" customHeight="1" x14ac:dyDescent="0.2">
      <c r="A32" s="5" t="s">
        <v>28</v>
      </c>
      <c r="B32" s="7" t="s">
        <v>6</v>
      </c>
      <c r="C32" s="8">
        <v>280464</v>
      </c>
      <c r="D32" s="8"/>
      <c r="E32" s="6">
        <f t="shared" ref="E32:E36" si="0">+C32*1.2</f>
        <v>336556.79999999999</v>
      </c>
      <c r="I32" s="6"/>
      <c r="V32" s="6"/>
    </row>
    <row r="33" spans="1:24" s="5" customFormat="1" ht="20.45" customHeight="1" x14ac:dyDescent="0.2">
      <c r="A33" s="5" t="s">
        <v>29</v>
      </c>
      <c r="B33" s="7" t="s">
        <v>6</v>
      </c>
      <c r="C33" s="8">
        <v>1077219</v>
      </c>
      <c r="D33" s="8"/>
      <c r="E33" s="6">
        <f t="shared" si="0"/>
        <v>1292662.8</v>
      </c>
      <c r="I33" s="6"/>
      <c r="V33" s="6"/>
      <c r="X33" s="6"/>
    </row>
    <row r="34" spans="1:24" s="5" customFormat="1" ht="20.45" customHeight="1" x14ac:dyDescent="0.2">
      <c r="A34" s="5" t="s">
        <v>30</v>
      </c>
      <c r="B34" s="7" t="s">
        <v>6</v>
      </c>
      <c r="C34" s="8">
        <v>121877</v>
      </c>
      <c r="D34" s="8"/>
      <c r="E34" s="6">
        <f t="shared" si="0"/>
        <v>146252.4</v>
      </c>
      <c r="I34" s="6"/>
      <c r="V34" s="6"/>
    </row>
    <row r="35" spans="1:24" s="5" customFormat="1" ht="20.45" customHeight="1" x14ac:dyDescent="0.2">
      <c r="A35" s="5" t="s">
        <v>31</v>
      </c>
      <c r="B35" s="7" t="s">
        <v>6</v>
      </c>
      <c r="C35" s="8">
        <v>134127</v>
      </c>
      <c r="D35" s="8"/>
      <c r="E35" s="6">
        <f t="shared" si="0"/>
        <v>160952.4</v>
      </c>
      <c r="I35" s="6"/>
      <c r="V35" s="6"/>
    </row>
    <row r="36" spans="1:24" s="5" customFormat="1" ht="20.45" customHeight="1" x14ac:dyDescent="0.2">
      <c r="A36" s="5" t="s">
        <v>32</v>
      </c>
      <c r="B36" s="7" t="s">
        <v>6</v>
      </c>
      <c r="C36" s="8">
        <v>671465</v>
      </c>
      <c r="D36" s="8"/>
      <c r="E36" s="6">
        <f t="shared" si="0"/>
        <v>805758</v>
      </c>
      <c r="I36" s="6"/>
      <c r="V36" s="6"/>
    </row>
    <row r="37" spans="1:24" s="5" customFormat="1" ht="20.45" customHeight="1" x14ac:dyDescent="0.2">
      <c r="A37" s="5" t="s">
        <v>33</v>
      </c>
      <c r="B37" s="7" t="s">
        <v>6</v>
      </c>
      <c r="C37" s="8">
        <v>849265</v>
      </c>
      <c r="D37" s="8"/>
      <c r="E37" s="6">
        <f>+C37</f>
        <v>849265</v>
      </c>
      <c r="I37" s="6"/>
      <c r="V37" s="6"/>
    </row>
    <row r="38" spans="1:24" s="5" customFormat="1" ht="20.45" customHeight="1" thickBot="1" x14ac:dyDescent="0.25">
      <c r="A38" s="5" t="s">
        <v>24</v>
      </c>
      <c r="B38" s="7" t="s">
        <v>6</v>
      </c>
      <c r="C38" s="16">
        <f>SUM(C31:C37)</f>
        <v>5186453</v>
      </c>
      <c r="D38" s="8"/>
      <c r="E38" s="16">
        <f>SUM(E31:E37)</f>
        <v>6053890.6000000006</v>
      </c>
      <c r="I38" s="6"/>
      <c r="V38" s="6"/>
      <c r="X38" s="6"/>
    </row>
    <row r="39" spans="1:24" s="5" customFormat="1" ht="16.899999999999999" customHeight="1" thickTop="1" x14ac:dyDescent="0.2">
      <c r="C39" s="6"/>
      <c r="D39" s="6"/>
      <c r="E39" s="6"/>
      <c r="I39" s="6"/>
      <c r="V39" s="6"/>
      <c r="X39" s="6"/>
    </row>
    <row r="40" spans="1:24" s="5" customFormat="1" ht="19.899999999999999" customHeight="1" x14ac:dyDescent="0.2">
      <c r="A40" s="87" t="s">
        <v>5</v>
      </c>
      <c r="B40" s="87"/>
      <c r="C40" s="87"/>
      <c r="D40" s="87"/>
      <c r="E40" s="87"/>
      <c r="I40" s="6"/>
      <c r="V40" s="6"/>
    </row>
    <row r="41" spans="1:24" s="5" customFormat="1" ht="16.899999999999999" customHeight="1" x14ac:dyDescent="0.2">
      <c r="A41" s="74"/>
      <c r="B41" s="74"/>
      <c r="C41" s="10"/>
      <c r="D41" s="10"/>
      <c r="E41" s="10"/>
      <c r="I41" s="6"/>
    </row>
    <row r="42" spans="1:24" s="5" customFormat="1" ht="20.45" customHeight="1" x14ac:dyDescent="0.2">
      <c r="A42" s="5" t="s">
        <v>34</v>
      </c>
      <c r="B42" s="7" t="s">
        <v>6</v>
      </c>
      <c r="C42" s="8">
        <v>1297052</v>
      </c>
      <c r="D42" s="8"/>
      <c r="E42" s="6">
        <f t="shared" ref="E42:E47" si="1">+C42*1.2</f>
        <v>1556462.4</v>
      </c>
      <c r="I42" s="6"/>
    </row>
    <row r="43" spans="1:24" s="5" customFormat="1" ht="20.45" customHeight="1" x14ac:dyDescent="0.2">
      <c r="A43" s="5" t="s">
        <v>35</v>
      </c>
      <c r="B43" s="7" t="s">
        <v>6</v>
      </c>
      <c r="C43" s="8">
        <v>189431</v>
      </c>
      <c r="D43" s="8"/>
      <c r="E43" s="6">
        <f t="shared" si="1"/>
        <v>227317.19999999998</v>
      </c>
      <c r="I43" s="6"/>
      <c r="V43" s="6"/>
    </row>
    <row r="44" spans="1:24" s="5" customFormat="1" ht="20.45" customHeight="1" x14ac:dyDescent="0.2">
      <c r="A44" s="5" t="s">
        <v>36</v>
      </c>
      <c r="B44" s="7" t="s">
        <v>6</v>
      </c>
      <c r="C44" s="8">
        <v>896416</v>
      </c>
      <c r="D44" s="8"/>
      <c r="E44" s="6">
        <f t="shared" si="1"/>
        <v>1075699.2</v>
      </c>
      <c r="I44" s="6"/>
    </row>
    <row r="45" spans="1:24" s="5" customFormat="1" ht="20.45" customHeight="1" x14ac:dyDescent="0.2">
      <c r="A45" s="5" t="s">
        <v>37</v>
      </c>
      <c r="B45" s="7" t="s">
        <v>6</v>
      </c>
      <c r="C45" s="8">
        <v>19850</v>
      </c>
      <c r="D45" s="8"/>
      <c r="E45" s="6">
        <f t="shared" si="1"/>
        <v>23820</v>
      </c>
      <c r="I45" s="6"/>
    </row>
    <row r="46" spans="1:24" s="5" customFormat="1" ht="20.45" customHeight="1" x14ac:dyDescent="0.2">
      <c r="A46" s="5" t="s">
        <v>38</v>
      </c>
      <c r="B46" s="7" t="s">
        <v>6</v>
      </c>
      <c r="C46" s="8">
        <v>31084</v>
      </c>
      <c r="D46" s="8"/>
      <c r="E46" s="6">
        <f t="shared" si="1"/>
        <v>37300.799999999996</v>
      </c>
      <c r="I46" s="6"/>
    </row>
    <row r="47" spans="1:24" s="5" customFormat="1" ht="20.45" customHeight="1" x14ac:dyDescent="0.2">
      <c r="A47" s="5" t="s">
        <v>39</v>
      </c>
      <c r="B47" s="7" t="s">
        <v>6</v>
      </c>
      <c r="C47" s="8">
        <v>521000</v>
      </c>
      <c r="D47" s="8"/>
      <c r="E47" s="6">
        <f t="shared" si="1"/>
        <v>625200</v>
      </c>
      <c r="I47" s="6"/>
    </row>
    <row r="48" spans="1:24" s="5" customFormat="1" ht="20.45" customHeight="1" thickBot="1" x14ac:dyDescent="0.25">
      <c r="A48" s="5" t="s">
        <v>9</v>
      </c>
      <c r="B48" s="7" t="s">
        <v>6</v>
      </c>
      <c r="C48" s="16">
        <f>SUM(C42:C47)</f>
        <v>2954833</v>
      </c>
      <c r="D48" s="8"/>
      <c r="E48" s="16">
        <f>SUM(E42:E47)</f>
        <v>3545799.5999999996</v>
      </c>
      <c r="I48" s="6"/>
      <c r="U48" s="6"/>
    </row>
    <row r="49" spans="1:9" s="5" customFormat="1" ht="19.899999999999999" customHeight="1" thickTop="1" x14ac:dyDescent="0.2">
      <c r="B49" s="7" t="s">
        <v>6</v>
      </c>
      <c r="C49" s="8"/>
      <c r="D49" s="8"/>
      <c r="E49" s="6"/>
      <c r="I49" s="6"/>
    </row>
    <row r="50" spans="1:9" s="5" customFormat="1" ht="19.899999999999999" customHeight="1" x14ac:dyDescent="0.2">
      <c r="A50" s="87" t="s">
        <v>14</v>
      </c>
      <c r="B50" s="87"/>
      <c r="C50" s="87"/>
      <c r="D50" s="87"/>
      <c r="E50" s="87"/>
      <c r="I50" s="6"/>
    </row>
    <row r="51" spans="1:9" s="5" customFormat="1" ht="19.899999999999999" customHeight="1" x14ac:dyDescent="0.2">
      <c r="C51" s="6"/>
      <c r="D51" s="6"/>
      <c r="E51" s="72"/>
      <c r="I51" s="6"/>
    </row>
    <row r="52" spans="1:9" s="5" customFormat="1" ht="20.25" customHeight="1" x14ac:dyDescent="0.2">
      <c r="A52" s="5" t="s">
        <v>40</v>
      </c>
      <c r="B52" s="7" t="s">
        <v>6</v>
      </c>
      <c r="C52" s="8">
        <v>1005133</v>
      </c>
      <c r="D52" s="8"/>
      <c r="E52" s="6">
        <f>+C52*1.2</f>
        <v>1206159.5999999999</v>
      </c>
      <c r="I52" s="6"/>
    </row>
    <row r="53" spans="1:9" s="5" customFormat="1" ht="20.25" customHeight="1" x14ac:dyDescent="0.2">
      <c r="A53" s="5" t="s">
        <v>35</v>
      </c>
      <c r="B53" s="7" t="s">
        <v>6</v>
      </c>
      <c r="C53" s="8">
        <v>199122</v>
      </c>
      <c r="D53" s="6"/>
      <c r="E53" s="6">
        <f t="shared" ref="E53:E58" si="2">+C53*1.2</f>
        <v>238946.4</v>
      </c>
      <c r="I53" s="6"/>
    </row>
    <row r="54" spans="1:9" s="5" customFormat="1" ht="20.25" customHeight="1" x14ac:dyDescent="0.2">
      <c r="A54" s="5" t="s">
        <v>41</v>
      </c>
      <c r="B54" s="7" t="s">
        <v>6</v>
      </c>
      <c r="C54" s="8">
        <v>251187</v>
      </c>
      <c r="D54" s="8"/>
      <c r="E54" s="6">
        <f t="shared" si="2"/>
        <v>301424.39999999997</v>
      </c>
      <c r="I54" s="6"/>
    </row>
    <row r="55" spans="1:9" s="5" customFormat="1" ht="20.25" customHeight="1" x14ac:dyDescent="0.2">
      <c r="A55" s="5" t="s">
        <v>42</v>
      </c>
      <c r="B55" s="7" t="s">
        <v>6</v>
      </c>
      <c r="C55" s="8">
        <v>62050</v>
      </c>
      <c r="D55" s="6"/>
      <c r="E55" s="6">
        <f t="shared" si="2"/>
        <v>74460</v>
      </c>
      <c r="I55" s="6"/>
    </row>
    <row r="56" spans="1:9" s="5" customFormat="1" ht="20.25" customHeight="1" x14ac:dyDescent="0.2">
      <c r="A56" s="5" t="s">
        <v>10</v>
      </c>
      <c r="B56" s="7" t="s">
        <v>6</v>
      </c>
      <c r="C56" s="8">
        <v>229400</v>
      </c>
      <c r="D56" s="8"/>
      <c r="E56" s="6">
        <f t="shared" si="2"/>
        <v>275280</v>
      </c>
      <c r="I56" s="6"/>
    </row>
    <row r="57" spans="1:9" s="5" customFormat="1" ht="20.25" customHeight="1" x14ac:dyDescent="0.2">
      <c r="A57" s="5" t="s">
        <v>43</v>
      </c>
      <c r="B57" s="7" t="s">
        <v>6</v>
      </c>
      <c r="C57" s="8">
        <v>52789</v>
      </c>
      <c r="D57" s="6"/>
      <c r="E57" s="6">
        <f t="shared" si="2"/>
        <v>63346.799999999996</v>
      </c>
      <c r="I57" s="6"/>
    </row>
    <row r="58" spans="1:9" s="5" customFormat="1" ht="20.25" customHeight="1" x14ac:dyDescent="0.2">
      <c r="A58" s="5" t="s">
        <v>44</v>
      </c>
      <c r="B58" s="7" t="s">
        <v>6</v>
      </c>
      <c r="C58" s="8">
        <v>663117</v>
      </c>
      <c r="D58" s="8"/>
      <c r="E58" s="6">
        <f t="shared" si="2"/>
        <v>795740.4</v>
      </c>
      <c r="I58" s="6"/>
    </row>
    <row r="59" spans="1:9" s="5" customFormat="1" ht="20.45" customHeight="1" thickBot="1" x14ac:dyDescent="0.25">
      <c r="A59" s="5" t="s">
        <v>25</v>
      </c>
      <c r="B59" s="7" t="s">
        <v>6</v>
      </c>
      <c r="C59" s="16">
        <f>SUM(C52:C58)</f>
        <v>2462798</v>
      </c>
      <c r="D59" s="8"/>
      <c r="E59" s="16">
        <f>SUM(E52:E58)</f>
        <v>2955357.5999999996</v>
      </c>
      <c r="I59" s="6"/>
    </row>
    <row r="60" spans="1:9" s="5" customFormat="1" ht="20.45" customHeight="1" thickTop="1" x14ac:dyDescent="0.2">
      <c r="B60" s="7"/>
      <c r="C60" s="8"/>
      <c r="D60" s="8"/>
      <c r="E60" s="8"/>
      <c r="I60" s="6"/>
    </row>
    <row r="61" spans="1:9" s="5" customFormat="1" ht="19.899999999999999" customHeight="1" x14ac:dyDescent="0.2">
      <c r="A61" s="87" t="s">
        <v>15</v>
      </c>
      <c r="B61" s="87"/>
      <c r="C61" s="87"/>
      <c r="D61" s="87"/>
      <c r="E61" s="87"/>
      <c r="I61" s="6"/>
    </row>
    <row r="62" spans="1:9" s="5" customFormat="1" ht="24.75" customHeight="1" x14ac:dyDescent="0.2">
      <c r="A62" s="74"/>
      <c r="B62" s="74"/>
      <c r="C62" s="9" t="str">
        <f>C30</f>
        <v>2023 BUDGET</v>
      </c>
      <c r="D62" s="13"/>
      <c r="E62" s="9" t="str">
        <f t="shared" ref="E62" si="3">E30</f>
        <v>2023 APPROPRIATION</v>
      </c>
      <c r="I62" s="6"/>
    </row>
    <row r="63" spans="1:9" s="5" customFormat="1" ht="20.25" customHeight="1" x14ac:dyDescent="0.2">
      <c r="A63" s="5" t="s">
        <v>40</v>
      </c>
      <c r="B63" s="7" t="s">
        <v>6</v>
      </c>
      <c r="C63" s="8">
        <v>66405</v>
      </c>
      <c r="D63" s="8"/>
      <c r="E63" s="6">
        <f t="shared" ref="E63:E69" si="4">+C63*1.2</f>
        <v>79686</v>
      </c>
      <c r="I63" s="6"/>
    </row>
    <row r="64" spans="1:9" s="5" customFormat="1" ht="20.25" customHeight="1" x14ac:dyDescent="0.2">
      <c r="A64" s="5" t="s">
        <v>35</v>
      </c>
      <c r="B64" s="7" t="s">
        <v>6</v>
      </c>
      <c r="C64" s="8">
        <v>8815</v>
      </c>
      <c r="D64" s="8"/>
      <c r="E64" s="6">
        <f t="shared" si="4"/>
        <v>10578</v>
      </c>
      <c r="I64" s="6"/>
    </row>
    <row r="65" spans="1:151" s="5" customFormat="1" ht="20.25" customHeight="1" x14ac:dyDescent="0.2">
      <c r="A65" s="5" t="s">
        <v>41</v>
      </c>
      <c r="B65" s="7" t="s">
        <v>6</v>
      </c>
      <c r="C65" s="8">
        <v>44450</v>
      </c>
      <c r="D65" s="8"/>
      <c r="E65" s="6">
        <f t="shared" si="4"/>
        <v>53340</v>
      </c>
      <c r="I65" s="6"/>
    </row>
    <row r="66" spans="1:151" s="5" customFormat="1" ht="20.25" customHeight="1" x14ac:dyDescent="0.2">
      <c r="A66" s="5" t="s">
        <v>42</v>
      </c>
      <c r="B66" s="7" t="s">
        <v>6</v>
      </c>
      <c r="C66" s="8">
        <v>20000</v>
      </c>
      <c r="D66" s="8"/>
      <c r="E66" s="6">
        <f t="shared" si="4"/>
        <v>24000</v>
      </c>
      <c r="I66" s="6"/>
      <c r="L66" s="5">
        <v>13255951</v>
      </c>
    </row>
    <row r="67" spans="1:151" s="5" customFormat="1" ht="20.25" customHeight="1" x14ac:dyDescent="0.2">
      <c r="A67" s="5" t="s">
        <v>10</v>
      </c>
      <c r="B67" s="7" t="s">
        <v>6</v>
      </c>
      <c r="C67" s="8">
        <v>51980</v>
      </c>
      <c r="D67" s="8"/>
      <c r="E67" s="6">
        <f t="shared" si="4"/>
        <v>62376</v>
      </c>
      <c r="I67" s="6"/>
      <c r="L67" s="5">
        <v>11353122</v>
      </c>
    </row>
    <row r="68" spans="1:151" s="5" customFormat="1" ht="20.25" customHeight="1" x14ac:dyDescent="0.2">
      <c r="A68" s="5" t="s">
        <v>43</v>
      </c>
      <c r="B68" s="7" t="s">
        <v>6</v>
      </c>
      <c r="C68" s="8">
        <v>0</v>
      </c>
      <c r="D68" s="8"/>
      <c r="E68" s="6">
        <f t="shared" si="4"/>
        <v>0</v>
      </c>
      <c r="I68" s="6"/>
      <c r="L68" s="5">
        <f>L66+L67</f>
        <v>24609073</v>
      </c>
      <c r="M68" s="80"/>
    </row>
    <row r="69" spans="1:151" s="5" customFormat="1" ht="20.45" customHeight="1" x14ac:dyDescent="0.2">
      <c r="A69" s="5" t="s">
        <v>44</v>
      </c>
      <c r="B69" s="7" t="s">
        <v>6</v>
      </c>
      <c r="C69" s="8">
        <v>140000</v>
      </c>
      <c r="D69" s="8"/>
      <c r="E69" s="17">
        <f t="shared" si="4"/>
        <v>168000</v>
      </c>
      <c r="I69" s="6"/>
      <c r="L69" s="5">
        <f>L68</f>
        <v>24609073</v>
      </c>
    </row>
    <row r="70" spans="1:151" s="5" customFormat="1" ht="19.899999999999999" customHeight="1" thickBot="1" x14ac:dyDescent="0.25">
      <c r="A70" s="5" t="s">
        <v>45</v>
      </c>
      <c r="B70" s="7" t="s">
        <v>6</v>
      </c>
      <c r="C70" s="16">
        <f>SUM(C63:C69)</f>
        <v>331650</v>
      </c>
      <c r="D70" s="8"/>
      <c r="E70" s="18">
        <f>SUM(E63:E69)</f>
        <v>397980</v>
      </c>
      <c r="I70" s="6"/>
      <c r="L70" s="6">
        <v>24064970</v>
      </c>
    </row>
    <row r="71" spans="1:151" s="5" customFormat="1" ht="19.149999999999999" customHeight="1" thickTop="1" x14ac:dyDescent="0.2">
      <c r="B71" s="7" t="s">
        <v>6</v>
      </c>
      <c r="C71" s="8"/>
      <c r="D71" s="8"/>
      <c r="E71" s="6"/>
      <c r="I71" s="6"/>
      <c r="L71" s="6">
        <f>L69-L70</f>
        <v>544103</v>
      </c>
    </row>
    <row r="72" spans="1:151" s="79" customFormat="1" ht="19.899999999999999" customHeight="1" x14ac:dyDescent="0.2">
      <c r="A72" s="87" t="s">
        <v>16</v>
      </c>
      <c r="B72" s="87"/>
      <c r="C72" s="87"/>
      <c r="D72" s="87"/>
      <c r="E72" s="87"/>
      <c r="F72" s="5"/>
      <c r="G72" s="5"/>
      <c r="H72" s="5"/>
      <c r="I72" s="6"/>
      <c r="J72" s="5"/>
      <c r="K72" s="5"/>
      <c r="L72" s="6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</row>
    <row r="73" spans="1:151" s="79" customFormat="1" ht="19.149999999999999" customHeight="1" x14ac:dyDescent="0.2">
      <c r="A73" s="74"/>
      <c r="B73" s="74"/>
      <c r="C73" s="10"/>
      <c r="D73" s="10"/>
      <c r="E73" s="10"/>
      <c r="F73" s="5"/>
      <c r="G73" s="5"/>
      <c r="H73" s="5"/>
      <c r="I73" s="6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</row>
    <row r="74" spans="1:151" s="79" customFormat="1" ht="19.149999999999999" customHeight="1" x14ac:dyDescent="0.2">
      <c r="A74" s="5" t="s">
        <v>40</v>
      </c>
      <c r="B74" s="7" t="s">
        <v>6</v>
      </c>
      <c r="C74" s="8">
        <v>1163689</v>
      </c>
      <c r="D74" s="8"/>
      <c r="E74" s="6">
        <f t="shared" ref="E74:E80" si="5">+C74*1.2</f>
        <v>1396426.8</v>
      </c>
      <c r="F74" s="5"/>
      <c r="G74" s="5"/>
      <c r="H74" s="5"/>
      <c r="I74" s="6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</row>
    <row r="75" spans="1:151" s="79" customFormat="1" ht="19.149999999999999" customHeight="1" x14ac:dyDescent="0.2">
      <c r="A75" s="5" t="s">
        <v>35</v>
      </c>
      <c r="B75" s="7" t="s">
        <v>6</v>
      </c>
      <c r="C75" s="8">
        <v>39585</v>
      </c>
      <c r="D75" s="8"/>
      <c r="E75" s="6">
        <f t="shared" si="5"/>
        <v>47502</v>
      </c>
      <c r="F75" s="5"/>
      <c r="G75" s="5"/>
      <c r="H75" s="5"/>
      <c r="I75" s="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</row>
    <row r="76" spans="1:151" s="79" customFormat="1" ht="19.149999999999999" customHeight="1" x14ac:dyDescent="0.2">
      <c r="A76" s="5" t="s">
        <v>41</v>
      </c>
      <c r="B76" s="7" t="s">
        <v>6</v>
      </c>
      <c r="C76" s="8">
        <v>271230</v>
      </c>
      <c r="D76" s="8"/>
      <c r="E76" s="6">
        <f t="shared" si="5"/>
        <v>325476</v>
      </c>
      <c r="F76" s="5"/>
      <c r="G76" s="5"/>
      <c r="H76" s="5"/>
      <c r="I76" s="6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</row>
    <row r="77" spans="1:151" s="79" customFormat="1" ht="19.149999999999999" customHeight="1" x14ac:dyDescent="0.2">
      <c r="A77" s="5" t="s">
        <v>42</v>
      </c>
      <c r="B77" s="7" t="s">
        <v>6</v>
      </c>
      <c r="C77" s="8">
        <v>39000</v>
      </c>
      <c r="D77" s="8"/>
      <c r="E77" s="6">
        <f t="shared" si="5"/>
        <v>46800</v>
      </c>
      <c r="F77" s="5"/>
      <c r="G77" s="5"/>
      <c r="H77" s="5"/>
      <c r="I77" s="6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</row>
    <row r="78" spans="1:151" s="79" customFormat="1" ht="19.149999999999999" customHeight="1" x14ac:dyDescent="0.2">
      <c r="A78" s="5" t="s">
        <v>10</v>
      </c>
      <c r="B78" s="7" t="s">
        <v>6</v>
      </c>
      <c r="C78" s="8">
        <v>114750</v>
      </c>
      <c r="D78" s="8"/>
      <c r="E78" s="6">
        <f t="shared" si="5"/>
        <v>137700</v>
      </c>
      <c r="F78" s="5"/>
      <c r="G78" s="5"/>
      <c r="H78" s="5"/>
      <c r="I78" s="6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</row>
    <row r="79" spans="1:151" s="79" customFormat="1" ht="19.149999999999999" customHeight="1" x14ac:dyDescent="0.2">
      <c r="A79" s="5" t="s">
        <v>43</v>
      </c>
      <c r="B79" s="7" t="s">
        <v>6</v>
      </c>
      <c r="C79" s="8">
        <v>19000</v>
      </c>
      <c r="D79" s="8"/>
      <c r="E79" s="6">
        <f t="shared" si="5"/>
        <v>22800</v>
      </c>
      <c r="F79" s="5"/>
      <c r="G79" s="5"/>
      <c r="H79" s="5"/>
      <c r="I79" s="6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</row>
    <row r="80" spans="1:151" s="79" customFormat="1" ht="19.149999999999999" customHeight="1" x14ac:dyDescent="0.2">
      <c r="A80" s="5" t="s">
        <v>44</v>
      </c>
      <c r="B80" s="7" t="s">
        <v>6</v>
      </c>
      <c r="C80" s="8">
        <v>22000</v>
      </c>
      <c r="D80" s="8"/>
      <c r="E80" s="6">
        <f t="shared" si="5"/>
        <v>26400</v>
      </c>
      <c r="F80" s="5"/>
      <c r="G80" s="5"/>
      <c r="H80" s="5"/>
      <c r="I80" s="6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</row>
    <row r="81" spans="1:151" s="79" customFormat="1" ht="20.45" customHeight="1" x14ac:dyDescent="0.2">
      <c r="A81" s="5" t="s">
        <v>26</v>
      </c>
      <c r="B81" s="7" t="s">
        <v>6</v>
      </c>
      <c r="C81" s="8">
        <v>113693</v>
      </c>
      <c r="D81" s="8"/>
      <c r="E81" s="17">
        <f>+C81</f>
        <v>113693</v>
      </c>
      <c r="F81" s="5"/>
      <c r="G81" s="5"/>
      <c r="H81" s="5"/>
      <c r="I81" s="6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</row>
    <row r="82" spans="1:151" s="79" customFormat="1" ht="20.45" customHeight="1" thickBot="1" x14ac:dyDescent="0.25">
      <c r="A82" s="5" t="s">
        <v>46</v>
      </c>
      <c r="B82" s="7" t="s">
        <v>6</v>
      </c>
      <c r="C82" s="18">
        <f>SUM(C74:C81)</f>
        <v>1782947</v>
      </c>
      <c r="D82" s="8"/>
      <c r="E82" s="18">
        <f>SUM(E74:E81)</f>
        <v>2116797.7999999998</v>
      </c>
      <c r="F82" s="5"/>
      <c r="G82" s="5"/>
      <c r="H82" s="5"/>
      <c r="I82" s="6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</row>
    <row r="83" spans="1:151" s="5" customFormat="1" ht="19.149999999999999" customHeight="1" thickTop="1" x14ac:dyDescent="0.2">
      <c r="C83" s="6"/>
      <c r="D83" s="6"/>
      <c r="E83" s="6"/>
      <c r="I83" s="6"/>
    </row>
    <row r="84" spans="1:151" s="79" customFormat="1" ht="19.899999999999999" customHeight="1" x14ac:dyDescent="0.2">
      <c r="A84" s="87" t="s">
        <v>1457</v>
      </c>
      <c r="B84" s="87"/>
      <c r="C84" s="87"/>
      <c r="D84" s="87"/>
      <c r="E84" s="87"/>
      <c r="F84" s="5"/>
      <c r="G84" s="5"/>
      <c r="H84" s="5"/>
      <c r="I84" s="6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</row>
    <row r="85" spans="1:151" s="79" customFormat="1" ht="19.149999999999999" customHeight="1" x14ac:dyDescent="0.2">
      <c r="A85" s="74"/>
      <c r="B85" s="74"/>
      <c r="C85" s="10"/>
      <c r="D85" s="10"/>
      <c r="E85" s="10"/>
      <c r="F85" s="5"/>
      <c r="G85" s="5"/>
      <c r="H85" s="5"/>
      <c r="I85" s="6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</row>
    <row r="86" spans="1:151" s="79" customFormat="1" ht="19.149999999999999" customHeight="1" x14ac:dyDescent="0.2">
      <c r="A86" s="5" t="s">
        <v>40</v>
      </c>
      <c r="B86" s="7" t="s">
        <v>6</v>
      </c>
      <c r="C86" s="8">
        <v>391833</v>
      </c>
      <c r="D86" s="8"/>
      <c r="E86" s="6">
        <f t="shared" ref="E86:E91" si="6">+C86*1.2</f>
        <v>470199.6</v>
      </c>
      <c r="F86" s="5"/>
      <c r="G86" s="5"/>
      <c r="H86" s="5"/>
      <c r="I86" s="6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</row>
    <row r="87" spans="1:151" s="79" customFormat="1" ht="19.149999999999999" customHeight="1" x14ac:dyDescent="0.2">
      <c r="A87" s="5" t="s">
        <v>35</v>
      </c>
      <c r="B87" s="7" t="s">
        <v>6</v>
      </c>
      <c r="C87" s="8">
        <v>81864</v>
      </c>
      <c r="D87" s="8"/>
      <c r="E87" s="6">
        <f t="shared" si="6"/>
        <v>98236.800000000003</v>
      </c>
      <c r="F87" s="5"/>
      <c r="G87" s="5"/>
      <c r="H87" s="5"/>
      <c r="I87" s="6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</row>
    <row r="88" spans="1:151" s="79" customFormat="1" ht="19.149999999999999" customHeight="1" x14ac:dyDescent="0.2">
      <c r="A88" s="5" t="s">
        <v>41</v>
      </c>
      <c r="B88" s="7" t="s">
        <v>6</v>
      </c>
      <c r="C88" s="8">
        <v>112150</v>
      </c>
      <c r="D88" s="8"/>
      <c r="E88" s="6">
        <f t="shared" si="6"/>
        <v>134580</v>
      </c>
      <c r="F88" s="5"/>
      <c r="G88" s="5"/>
      <c r="H88" s="5"/>
      <c r="I88" s="6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</row>
    <row r="89" spans="1:151" s="79" customFormat="1" ht="19.149999999999999" customHeight="1" x14ac:dyDescent="0.2">
      <c r="A89" s="5" t="s">
        <v>42</v>
      </c>
      <c r="B89" s="7" t="s">
        <v>6</v>
      </c>
      <c r="C89" s="8">
        <v>42100</v>
      </c>
      <c r="D89" s="8"/>
      <c r="E89" s="6">
        <f t="shared" si="6"/>
        <v>50520</v>
      </c>
      <c r="F89" s="5"/>
      <c r="G89" s="5"/>
      <c r="H89" s="5"/>
      <c r="I89" s="6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</row>
    <row r="90" spans="1:151" s="79" customFormat="1" ht="19.149999999999999" customHeight="1" x14ac:dyDescent="0.2">
      <c r="A90" s="5" t="s">
        <v>10</v>
      </c>
      <c r="B90" s="7" t="s">
        <v>6</v>
      </c>
      <c r="C90" s="8">
        <v>185310</v>
      </c>
      <c r="D90" s="8"/>
      <c r="E90" s="6">
        <f t="shared" si="6"/>
        <v>222372</v>
      </c>
      <c r="F90" s="5"/>
      <c r="G90" s="5"/>
      <c r="H90" s="5"/>
      <c r="I90" s="6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</row>
    <row r="91" spans="1:151" s="79" customFormat="1" ht="20.45" customHeight="1" x14ac:dyDescent="0.2">
      <c r="A91" s="5" t="s">
        <v>44</v>
      </c>
      <c r="B91" s="7" t="s">
        <v>6</v>
      </c>
      <c r="C91" s="8">
        <v>102000</v>
      </c>
      <c r="D91" s="8"/>
      <c r="E91" s="17">
        <f t="shared" si="6"/>
        <v>122400</v>
      </c>
      <c r="F91" s="5"/>
      <c r="G91" s="5"/>
      <c r="H91" s="5"/>
      <c r="I91" s="6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</row>
    <row r="92" spans="1:151" s="79" customFormat="1" ht="20.45" customHeight="1" thickBot="1" x14ac:dyDescent="0.25">
      <c r="A92" s="5" t="s">
        <v>47</v>
      </c>
      <c r="B92" s="7" t="s">
        <v>6</v>
      </c>
      <c r="C92" s="18">
        <f>SUM(C86:C91)</f>
        <v>915257</v>
      </c>
      <c r="D92" s="8"/>
      <c r="E92" s="18">
        <f>SUM(E86:E91)</f>
        <v>1098308.3999999999</v>
      </c>
      <c r="F92" s="5"/>
      <c r="G92" s="5"/>
      <c r="H92" s="5"/>
      <c r="I92" s="6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</row>
    <row r="93" spans="1:151" s="79" customFormat="1" ht="19.149999999999999" customHeight="1" thickTop="1" x14ac:dyDescent="0.2">
      <c r="A93" s="5"/>
      <c r="B93" s="5"/>
      <c r="C93" s="6"/>
      <c r="D93" s="6"/>
      <c r="E93" s="6"/>
      <c r="F93" s="5"/>
      <c r="G93" s="5"/>
      <c r="H93" s="5"/>
      <c r="I93" s="6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</row>
    <row r="94" spans="1:151" s="5" customFormat="1" ht="19.899999999999999" customHeight="1" x14ac:dyDescent="0.2">
      <c r="A94" s="87" t="s">
        <v>19</v>
      </c>
      <c r="B94" s="87"/>
      <c r="C94" s="87"/>
      <c r="D94" s="87"/>
      <c r="E94" s="87"/>
      <c r="I94" s="6"/>
    </row>
    <row r="95" spans="1:151" ht="25.15" customHeight="1" x14ac:dyDescent="0.2">
      <c r="A95" s="74"/>
      <c r="B95" s="74"/>
      <c r="C95" s="9" t="str">
        <f>C62</f>
        <v>2023 BUDGET</v>
      </c>
      <c r="D95" s="10"/>
      <c r="E95" s="11" t="str">
        <f>E62</f>
        <v>2023 APPROPRIATION</v>
      </c>
    </row>
    <row r="96" spans="1:151" s="5" customFormat="1" ht="19.149999999999999" customHeight="1" x14ac:dyDescent="0.2">
      <c r="A96" s="5" t="s">
        <v>1604</v>
      </c>
      <c r="B96" s="7"/>
      <c r="C96" s="8"/>
      <c r="D96" s="8"/>
      <c r="E96" s="6"/>
      <c r="I96" s="6"/>
    </row>
    <row r="97" spans="1:11" s="5" customFormat="1" ht="15" customHeight="1" x14ac:dyDescent="0.2">
      <c r="A97" s="5" t="s">
        <v>1464</v>
      </c>
      <c r="B97" s="7"/>
      <c r="C97" s="8"/>
      <c r="D97" s="8"/>
      <c r="E97" s="6"/>
      <c r="I97" s="6"/>
    </row>
    <row r="98" spans="1:11" s="5" customFormat="1" ht="15" customHeight="1" x14ac:dyDescent="0.2">
      <c r="A98" s="5" t="s">
        <v>1465</v>
      </c>
      <c r="B98" s="7" t="s">
        <v>6</v>
      </c>
      <c r="C98" s="8">
        <v>202803</v>
      </c>
      <c r="D98" s="8"/>
      <c r="E98" s="6">
        <f>+C98*1.2</f>
        <v>243363.59999999998</v>
      </c>
      <c r="I98" s="6"/>
    </row>
    <row r="99" spans="1:11" s="5" customFormat="1" ht="20.45" customHeight="1" x14ac:dyDescent="0.2">
      <c r="A99" s="5" t="s">
        <v>44</v>
      </c>
      <c r="B99" s="7" t="s">
        <v>6</v>
      </c>
      <c r="C99" s="8">
        <v>60000</v>
      </c>
      <c r="D99" s="8"/>
      <c r="E99" s="17">
        <f>+C99*1.2</f>
        <v>72000</v>
      </c>
      <c r="I99" s="6"/>
    </row>
    <row r="100" spans="1:11" s="5" customFormat="1" ht="20.45" customHeight="1" thickBot="1" x14ac:dyDescent="0.25">
      <c r="A100" s="5" t="s">
        <v>48</v>
      </c>
      <c r="B100" s="7" t="s">
        <v>6</v>
      </c>
      <c r="C100" s="18">
        <f>SUM(C96:C99)</f>
        <v>262803</v>
      </c>
      <c r="D100" s="8"/>
      <c r="E100" s="18">
        <f>SUM(E96:E99)</f>
        <v>315363.59999999998</v>
      </c>
      <c r="I100" s="6"/>
    </row>
    <row r="101" spans="1:11" s="5" customFormat="1" ht="19.149999999999999" customHeight="1" thickTop="1" x14ac:dyDescent="0.2">
      <c r="C101" s="6"/>
      <c r="D101" s="6"/>
      <c r="E101" s="6"/>
      <c r="I101" s="6"/>
    </row>
    <row r="102" spans="1:11" s="5" customFormat="1" ht="19.899999999999999" customHeight="1" x14ac:dyDescent="0.2">
      <c r="A102" s="87" t="s">
        <v>20</v>
      </c>
      <c r="B102" s="87"/>
      <c r="C102" s="87"/>
      <c r="D102" s="87"/>
      <c r="E102" s="87"/>
      <c r="I102" s="6"/>
    </row>
    <row r="103" spans="1:11" s="5" customFormat="1" ht="19.149999999999999" customHeight="1" x14ac:dyDescent="0.2">
      <c r="C103" s="6"/>
      <c r="D103" s="6"/>
      <c r="E103" s="6"/>
      <c r="I103" s="6"/>
    </row>
    <row r="104" spans="1:11" s="5" customFormat="1" ht="19.149999999999999" customHeight="1" x14ac:dyDescent="0.2">
      <c r="A104" s="5" t="s">
        <v>1466</v>
      </c>
      <c r="C104" s="6"/>
      <c r="D104" s="6"/>
      <c r="E104" s="6"/>
      <c r="I104" s="6"/>
    </row>
    <row r="105" spans="1:11" s="5" customFormat="1" ht="20.45" customHeight="1" x14ac:dyDescent="0.2">
      <c r="A105" s="5" t="s">
        <v>1467</v>
      </c>
      <c r="B105" s="7" t="s">
        <v>6</v>
      </c>
      <c r="C105" s="15">
        <v>76449</v>
      </c>
      <c r="D105" s="8"/>
      <c r="E105" s="17">
        <f>+C105*1.2</f>
        <v>91738.8</v>
      </c>
      <c r="I105" s="6"/>
    </row>
    <row r="106" spans="1:11" s="5" customFormat="1" ht="20.45" customHeight="1" thickBot="1" x14ac:dyDescent="0.25">
      <c r="A106" s="5" t="s">
        <v>49</v>
      </c>
      <c r="B106" s="7" t="s">
        <v>6</v>
      </c>
      <c r="C106" s="18">
        <f>SUM(C105:C105)</f>
        <v>76449</v>
      </c>
      <c r="D106" s="8"/>
      <c r="E106" s="18">
        <f>SUM(E105:E105)</f>
        <v>91738.8</v>
      </c>
      <c r="I106" s="6"/>
    </row>
    <row r="107" spans="1:11" s="5" customFormat="1" ht="20.45" customHeight="1" thickTop="1" x14ac:dyDescent="0.2">
      <c r="B107" s="7"/>
      <c r="C107" s="8"/>
      <c r="D107" s="8"/>
      <c r="E107" s="6"/>
      <c r="I107" s="6"/>
    </row>
    <row r="108" spans="1:11" s="5" customFormat="1" ht="20.45" customHeight="1" x14ac:dyDescent="0.2">
      <c r="A108" s="87" t="s">
        <v>21</v>
      </c>
      <c r="B108" s="87"/>
      <c r="C108" s="87"/>
      <c r="D108" s="87"/>
      <c r="E108" s="87"/>
      <c r="I108" s="6"/>
    </row>
    <row r="109" spans="1:11" s="5" customFormat="1" ht="20.45" customHeight="1" x14ac:dyDescent="0.2">
      <c r="A109" s="74"/>
      <c r="B109" s="74"/>
      <c r="C109" s="74"/>
      <c r="D109" s="74"/>
      <c r="E109" s="74"/>
      <c r="I109" s="6"/>
    </row>
    <row r="110" spans="1:11" s="5" customFormat="1" ht="20.45" customHeight="1" x14ac:dyDescent="0.2">
      <c r="A110" s="26" t="s">
        <v>1504</v>
      </c>
      <c r="B110" s="78" t="s">
        <v>6</v>
      </c>
      <c r="C110" s="8">
        <v>412328</v>
      </c>
      <c r="D110" s="74"/>
      <c r="E110" s="6">
        <f>+C110*1.2</f>
        <v>494793.6</v>
      </c>
      <c r="I110" s="6"/>
    </row>
    <row r="111" spans="1:11" s="5" customFormat="1" ht="20.45" customHeight="1" x14ac:dyDescent="0.2">
      <c r="A111" s="5" t="s">
        <v>1468</v>
      </c>
      <c r="B111" s="7" t="s">
        <v>6</v>
      </c>
      <c r="C111" s="15">
        <v>355560</v>
      </c>
      <c r="D111" s="8"/>
      <c r="E111" s="6">
        <f>+C111*1.2</f>
        <v>426672</v>
      </c>
      <c r="I111" s="8"/>
      <c r="J111" s="8"/>
      <c r="K111" s="6"/>
    </row>
    <row r="112" spans="1:11" s="5" customFormat="1" ht="20.45" customHeight="1" thickBot="1" x14ac:dyDescent="0.25">
      <c r="A112" s="5" t="s">
        <v>50</v>
      </c>
      <c r="B112" s="7" t="s">
        <v>6</v>
      </c>
      <c r="C112" s="16">
        <f>SUM(C110:C111)</f>
        <v>767888</v>
      </c>
      <c r="D112" s="8"/>
      <c r="E112" s="16">
        <f>SUM(E110:E111)</f>
        <v>921465.6</v>
      </c>
      <c r="I112" s="6"/>
    </row>
    <row r="113" spans="1:9" s="5" customFormat="1" ht="20.45" customHeight="1" thickTop="1" x14ac:dyDescent="0.2">
      <c r="C113" s="6"/>
      <c r="D113" s="6"/>
      <c r="E113" s="6"/>
      <c r="I113" s="6"/>
    </row>
    <row r="114" spans="1:9" s="5" customFormat="1" ht="20.45" customHeight="1" x14ac:dyDescent="0.2">
      <c r="A114" s="87" t="s">
        <v>4</v>
      </c>
      <c r="B114" s="91"/>
      <c r="C114" s="91"/>
      <c r="D114" s="91"/>
      <c r="E114" s="91"/>
      <c r="I114" s="6"/>
    </row>
    <row r="115" spans="1:9" s="5" customFormat="1" ht="20.45" customHeight="1" x14ac:dyDescent="0.2">
      <c r="A115" s="12"/>
      <c r="B115" s="7" t="s">
        <v>6</v>
      </c>
      <c r="C115" s="8"/>
      <c r="D115" s="8"/>
      <c r="E115" s="6"/>
      <c r="I115" s="6"/>
    </row>
    <row r="116" spans="1:9" s="5" customFormat="1" ht="20.45" customHeight="1" x14ac:dyDescent="0.2">
      <c r="A116" s="5" t="s">
        <v>1452</v>
      </c>
      <c r="B116" s="7" t="s">
        <v>6</v>
      </c>
      <c r="C116" s="15">
        <v>31500</v>
      </c>
      <c r="D116" s="8"/>
      <c r="E116" s="6">
        <f>+C116*1.2</f>
        <v>37800</v>
      </c>
      <c r="I116" s="6"/>
    </row>
    <row r="117" spans="1:9" s="5" customFormat="1" ht="20.45" customHeight="1" thickBot="1" x14ac:dyDescent="0.25">
      <c r="A117" s="5" t="s">
        <v>51</v>
      </c>
      <c r="B117" s="7" t="s">
        <v>6</v>
      </c>
      <c r="C117" s="16">
        <f>SUM(C116:C116)</f>
        <v>31500</v>
      </c>
      <c r="D117" s="8"/>
      <c r="E117" s="16">
        <f>SUM(E116:E116)</f>
        <v>37800</v>
      </c>
      <c r="I117" s="6"/>
    </row>
    <row r="118" spans="1:9" s="5" customFormat="1" ht="20.45" customHeight="1" thickTop="1" x14ac:dyDescent="0.2">
      <c r="B118" s="7"/>
      <c r="C118" s="8"/>
      <c r="D118" s="8"/>
      <c r="E118" s="8"/>
      <c r="I118" s="6"/>
    </row>
    <row r="119" spans="1:9" s="5" customFormat="1" ht="20.45" customHeight="1" x14ac:dyDescent="0.2">
      <c r="A119" s="87" t="s">
        <v>22</v>
      </c>
      <c r="B119" s="91"/>
      <c r="C119" s="91"/>
      <c r="D119" s="91"/>
      <c r="E119" s="91"/>
      <c r="I119" s="6"/>
    </row>
    <row r="120" spans="1:9" s="5" customFormat="1" ht="20.45" customHeight="1" x14ac:dyDescent="0.2">
      <c r="B120" s="7" t="s">
        <v>6</v>
      </c>
      <c r="C120" s="8"/>
      <c r="D120" s="8"/>
      <c r="E120" s="6"/>
      <c r="I120" s="6"/>
    </row>
    <row r="121" spans="1:9" s="5" customFormat="1" ht="20.25" customHeight="1" x14ac:dyDescent="0.2">
      <c r="A121" s="5" t="s">
        <v>40</v>
      </c>
      <c r="B121" s="7" t="s">
        <v>6</v>
      </c>
      <c r="C121" s="8">
        <v>28710</v>
      </c>
      <c r="D121" s="8"/>
      <c r="E121" s="6">
        <f>+C121*1.2</f>
        <v>34452</v>
      </c>
      <c r="I121" s="6"/>
    </row>
    <row r="122" spans="1:9" s="5" customFormat="1" ht="20.25" customHeight="1" x14ac:dyDescent="0.2">
      <c r="A122" s="5" t="s">
        <v>35</v>
      </c>
      <c r="B122" s="7" t="s">
        <v>6</v>
      </c>
      <c r="C122" s="8">
        <v>14500</v>
      </c>
      <c r="D122" s="8"/>
      <c r="E122" s="6">
        <f>+C122*1.2</f>
        <v>17400</v>
      </c>
      <c r="I122" s="6"/>
    </row>
    <row r="123" spans="1:9" s="5" customFormat="1" ht="20.25" customHeight="1" x14ac:dyDescent="0.2">
      <c r="A123" s="5" t="s">
        <v>41</v>
      </c>
      <c r="B123" s="7" t="s">
        <v>6</v>
      </c>
      <c r="C123" s="8">
        <v>138904</v>
      </c>
      <c r="D123" s="8"/>
      <c r="E123" s="6">
        <f>+C123*1.2</f>
        <v>166684.79999999999</v>
      </c>
      <c r="I123" s="6"/>
    </row>
    <row r="124" spans="1:9" s="5" customFormat="1" ht="20.25" customHeight="1" x14ac:dyDescent="0.2">
      <c r="A124" s="5" t="s">
        <v>42</v>
      </c>
      <c r="B124" s="7" t="s">
        <v>6</v>
      </c>
      <c r="C124" s="8">
        <v>5000</v>
      </c>
      <c r="D124" s="8"/>
      <c r="E124" s="6">
        <f>+C124*1.2</f>
        <v>6000</v>
      </c>
      <c r="I124" s="6"/>
    </row>
    <row r="125" spans="1:9" s="5" customFormat="1" ht="20.45" customHeight="1" thickBot="1" x14ac:dyDescent="0.25">
      <c r="A125" s="5" t="s">
        <v>52</v>
      </c>
      <c r="B125" s="7" t="s">
        <v>6</v>
      </c>
      <c r="C125" s="16">
        <f>SUM(C121:C124)</f>
        <v>187114</v>
      </c>
      <c r="D125" s="8"/>
      <c r="E125" s="16">
        <f>SUM(E121:E124)</f>
        <v>224536.8</v>
      </c>
      <c r="I125" s="6"/>
    </row>
    <row r="126" spans="1:9" s="5" customFormat="1" ht="20.45" customHeight="1" thickTop="1" x14ac:dyDescent="0.2">
      <c r="B126" s="7"/>
      <c r="C126" s="8"/>
      <c r="D126" s="8"/>
      <c r="E126" s="8"/>
      <c r="I126" s="6"/>
    </row>
    <row r="127" spans="1:9" s="5" customFormat="1" ht="20.45" customHeight="1" x14ac:dyDescent="0.2">
      <c r="A127" s="87" t="s">
        <v>23</v>
      </c>
      <c r="B127" s="91"/>
      <c r="C127" s="91"/>
      <c r="D127" s="91"/>
      <c r="E127" s="91"/>
      <c r="I127" s="6"/>
    </row>
    <row r="128" spans="1:9" ht="25.15" customHeight="1" x14ac:dyDescent="0.2">
      <c r="A128" s="74"/>
      <c r="B128" s="74"/>
      <c r="C128" s="9" t="str">
        <f>C95</f>
        <v>2023 BUDGET</v>
      </c>
      <c r="D128" s="10"/>
      <c r="E128" s="11" t="str">
        <f>E95</f>
        <v>2023 APPROPRIATION</v>
      </c>
    </row>
    <row r="129" spans="1:122" s="5" customFormat="1" ht="20.45" customHeight="1" x14ac:dyDescent="0.2">
      <c r="A129" s="5" t="s">
        <v>41</v>
      </c>
      <c r="B129" s="7" t="s">
        <v>6</v>
      </c>
      <c r="C129" s="8">
        <f>+'2022 Budget Comparison by Fund'!N101</f>
        <v>475</v>
      </c>
      <c r="D129" s="8"/>
      <c r="E129" s="6">
        <f>+C129*1.2</f>
        <v>570</v>
      </c>
      <c r="I129" s="6"/>
    </row>
    <row r="130" spans="1:122" s="5" customFormat="1" ht="20.45" customHeight="1" x14ac:dyDescent="0.2">
      <c r="A130" s="5" t="s">
        <v>1472</v>
      </c>
      <c r="B130" s="7"/>
      <c r="C130" s="8"/>
      <c r="D130" s="8"/>
      <c r="E130" s="6"/>
      <c r="I130" s="6"/>
    </row>
    <row r="131" spans="1:122" s="5" customFormat="1" ht="13.5" customHeight="1" x14ac:dyDescent="0.2">
      <c r="A131" s="5" t="s">
        <v>1469</v>
      </c>
      <c r="B131" s="7"/>
      <c r="C131" s="8"/>
      <c r="D131" s="8"/>
      <c r="E131" s="6"/>
      <c r="I131" s="6"/>
    </row>
    <row r="132" spans="1:122" s="5" customFormat="1" ht="13.5" customHeight="1" x14ac:dyDescent="0.2">
      <c r="A132" s="5" t="s">
        <v>1470</v>
      </c>
      <c r="B132" s="7"/>
      <c r="C132" s="8"/>
      <c r="D132" s="8"/>
      <c r="E132" s="6"/>
      <c r="I132" s="6"/>
    </row>
    <row r="133" spans="1:122" s="5" customFormat="1" ht="13.5" customHeight="1" x14ac:dyDescent="0.2">
      <c r="A133" s="5" t="s">
        <v>1471</v>
      </c>
      <c r="B133" s="7" t="s">
        <v>6</v>
      </c>
      <c r="C133" s="8">
        <f>376922.5-475</f>
        <v>376447.5</v>
      </c>
      <c r="D133" s="8"/>
      <c r="E133" s="6">
        <f>+C133</f>
        <v>376447.5</v>
      </c>
      <c r="I133" s="6"/>
    </row>
    <row r="134" spans="1:122" s="5" customFormat="1" ht="20.45" customHeight="1" thickBot="1" x14ac:dyDescent="0.25">
      <c r="A134" s="5" t="s">
        <v>53</v>
      </c>
      <c r="B134" s="7" t="s">
        <v>6</v>
      </c>
      <c r="C134" s="16">
        <f>SUM(C129:C133)</f>
        <v>376922.5</v>
      </c>
      <c r="D134" s="8"/>
      <c r="E134" s="16">
        <f>SUM(E129:E133)</f>
        <v>377017.5</v>
      </c>
      <c r="I134" s="6"/>
    </row>
    <row r="135" spans="1:122" s="5" customFormat="1" ht="20.45" customHeight="1" thickTop="1" x14ac:dyDescent="0.2">
      <c r="B135" s="7" t="s">
        <v>6</v>
      </c>
      <c r="C135" s="8"/>
      <c r="D135" s="8"/>
      <c r="E135" s="6"/>
      <c r="I135" s="6"/>
    </row>
    <row r="136" spans="1:122" s="79" customFormat="1" ht="19.149999999999999" customHeight="1" x14ac:dyDescent="0.2">
      <c r="A136" s="87" t="s">
        <v>7</v>
      </c>
      <c r="B136" s="91"/>
      <c r="C136" s="91"/>
      <c r="D136" s="91"/>
      <c r="E136" s="91"/>
      <c r="F136" s="5"/>
      <c r="G136" s="5"/>
      <c r="H136" s="5"/>
      <c r="I136" s="6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</row>
    <row r="137" spans="1:122" s="79" customFormat="1" ht="20.25" customHeight="1" x14ac:dyDescent="0.2">
      <c r="A137" s="5"/>
      <c r="B137" s="7" t="s">
        <v>6</v>
      </c>
      <c r="C137" s="13"/>
      <c r="D137" s="10"/>
      <c r="E137" s="14"/>
      <c r="F137" s="5"/>
      <c r="G137" s="5"/>
      <c r="H137" s="5"/>
      <c r="I137" s="6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</row>
    <row r="138" spans="1:122" s="79" customFormat="1" ht="20.45" customHeight="1" x14ac:dyDescent="0.2">
      <c r="A138" s="5" t="s">
        <v>44</v>
      </c>
      <c r="B138" s="7" t="s">
        <v>6</v>
      </c>
      <c r="C138" s="8">
        <v>2500000</v>
      </c>
      <c r="D138" s="8"/>
      <c r="E138" s="6">
        <f>+C138*1.2</f>
        <v>3000000</v>
      </c>
      <c r="F138" s="5"/>
      <c r="G138" s="5"/>
      <c r="H138" s="5"/>
      <c r="I138" s="6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</row>
    <row r="139" spans="1:122" s="79" customFormat="1" ht="19.149999999999999" customHeight="1" thickBot="1" x14ac:dyDescent="0.25">
      <c r="A139" s="5" t="s">
        <v>8</v>
      </c>
      <c r="B139" s="7" t="s">
        <v>6</v>
      </c>
      <c r="C139" s="16">
        <f>SUM(C138:C138)</f>
        <v>2500000</v>
      </c>
      <c r="D139" s="8"/>
      <c r="E139" s="16">
        <f>SUM(E138:E138)</f>
        <v>3000000</v>
      </c>
      <c r="F139" s="5"/>
      <c r="G139" s="5"/>
      <c r="H139" s="5"/>
      <c r="I139" s="6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</row>
    <row r="140" spans="1:122" s="5" customFormat="1" ht="19.149999999999999" customHeight="1" thickTop="1" x14ac:dyDescent="0.2">
      <c r="B140" s="7"/>
      <c r="C140" s="8"/>
      <c r="D140" s="8"/>
      <c r="E140" s="6"/>
      <c r="I140" s="6"/>
    </row>
    <row r="141" spans="1:122" s="5" customFormat="1" ht="19.149999999999999" customHeight="1" x14ac:dyDescent="0.2">
      <c r="A141" s="90" t="s">
        <v>2</v>
      </c>
      <c r="B141" s="90"/>
      <c r="C141" s="90"/>
      <c r="D141" s="90"/>
      <c r="E141" s="90"/>
      <c r="I141" s="6"/>
    </row>
    <row r="142" spans="1:122" s="5" customFormat="1" ht="19.149999999999999" customHeight="1" x14ac:dyDescent="0.2">
      <c r="B142" s="7"/>
      <c r="C142" s="8"/>
      <c r="D142" s="8"/>
      <c r="E142" s="6"/>
      <c r="I142" s="6"/>
    </row>
    <row r="143" spans="1:122" s="5" customFormat="1" ht="20.45" customHeight="1" x14ac:dyDescent="0.2">
      <c r="A143" s="5" t="s">
        <v>17</v>
      </c>
      <c r="B143" s="7" t="s">
        <v>6</v>
      </c>
      <c r="C143" s="8">
        <f>+C38</f>
        <v>5186453</v>
      </c>
      <c r="D143" s="8"/>
      <c r="E143" s="8">
        <f>+E38</f>
        <v>6053890.6000000006</v>
      </c>
      <c r="I143" s="6"/>
    </row>
    <row r="144" spans="1:122" s="5" customFormat="1" ht="20.45" customHeight="1" x14ac:dyDescent="0.2">
      <c r="A144" s="5" t="s">
        <v>5</v>
      </c>
      <c r="B144" s="7" t="s">
        <v>6</v>
      </c>
      <c r="C144" s="8">
        <f>+C48</f>
        <v>2954833</v>
      </c>
      <c r="D144" s="8"/>
      <c r="E144" s="8">
        <f>+E48</f>
        <v>3545799.5999999996</v>
      </c>
      <c r="I144" s="6"/>
    </row>
    <row r="145" spans="1:26" s="5" customFormat="1" ht="20.45" customHeight="1" x14ac:dyDescent="0.2">
      <c r="A145" s="5" t="s">
        <v>14</v>
      </c>
      <c r="B145" s="7" t="s">
        <v>6</v>
      </c>
      <c r="C145" s="8">
        <f>+C59</f>
        <v>2462798</v>
      </c>
      <c r="D145" s="8"/>
      <c r="E145" s="8">
        <f>+E59</f>
        <v>2955357.5999999996</v>
      </c>
      <c r="I145" s="6"/>
    </row>
    <row r="146" spans="1:26" s="5" customFormat="1" ht="20.45" customHeight="1" x14ac:dyDescent="0.2">
      <c r="A146" s="5" t="s">
        <v>15</v>
      </c>
      <c r="B146" s="7" t="s">
        <v>6</v>
      </c>
      <c r="C146" s="8">
        <f>+C70</f>
        <v>331650</v>
      </c>
      <c r="D146" s="8"/>
      <c r="E146" s="8">
        <f>+E70</f>
        <v>397980</v>
      </c>
      <c r="I146" s="6"/>
    </row>
    <row r="147" spans="1:26" s="5" customFormat="1" ht="20.45" customHeight="1" x14ac:dyDescent="0.2">
      <c r="A147" s="5" t="s">
        <v>16</v>
      </c>
      <c r="B147" s="7" t="s">
        <v>6</v>
      </c>
      <c r="C147" s="8">
        <f>+C82</f>
        <v>1782947</v>
      </c>
      <c r="D147" s="8"/>
      <c r="E147" s="8">
        <f>+E82</f>
        <v>2116797.7999999998</v>
      </c>
      <c r="I147" s="6"/>
    </row>
    <row r="148" spans="1:26" s="5" customFormat="1" ht="20.45" customHeight="1" x14ac:dyDescent="0.2">
      <c r="A148" s="5" t="s">
        <v>18</v>
      </c>
      <c r="B148" s="7" t="s">
        <v>6</v>
      </c>
      <c r="C148" s="8">
        <f>+C92</f>
        <v>915257</v>
      </c>
      <c r="D148" s="8"/>
      <c r="E148" s="8">
        <f>+E92</f>
        <v>1098308.3999999999</v>
      </c>
      <c r="I148" s="6"/>
    </row>
    <row r="149" spans="1:26" s="5" customFormat="1" ht="20.45" customHeight="1" x14ac:dyDescent="0.2">
      <c r="A149" s="5" t="s">
        <v>19</v>
      </c>
      <c r="B149" s="7" t="s">
        <v>6</v>
      </c>
      <c r="C149" s="8">
        <f>+C100</f>
        <v>262803</v>
      </c>
      <c r="D149" s="8"/>
      <c r="E149" s="8">
        <f>+E100</f>
        <v>315363.59999999998</v>
      </c>
      <c r="I149" s="6"/>
    </row>
    <row r="150" spans="1:26" s="5" customFormat="1" ht="20.45" customHeight="1" x14ac:dyDescent="0.2">
      <c r="A150" s="5" t="s">
        <v>20</v>
      </c>
      <c r="B150" s="7" t="s">
        <v>6</v>
      </c>
      <c r="C150" s="8">
        <f>+C106</f>
        <v>76449</v>
      </c>
      <c r="D150" s="8"/>
      <c r="E150" s="8">
        <f>+E106</f>
        <v>91738.8</v>
      </c>
      <c r="I150" s="6"/>
    </row>
    <row r="151" spans="1:26" s="5" customFormat="1" ht="20.45" customHeight="1" x14ac:dyDescent="0.2">
      <c r="A151" s="5" t="s">
        <v>21</v>
      </c>
      <c r="B151" s="7" t="s">
        <v>6</v>
      </c>
      <c r="C151" s="8">
        <f>+C112</f>
        <v>767888</v>
      </c>
      <c r="D151" s="8"/>
      <c r="E151" s="8">
        <f>+E112</f>
        <v>921465.6</v>
      </c>
      <c r="I151" s="6"/>
    </row>
    <row r="152" spans="1:26" s="5" customFormat="1" ht="20.45" customHeight="1" x14ac:dyDescent="0.2">
      <c r="A152" s="5" t="s">
        <v>4</v>
      </c>
      <c r="B152" s="7" t="s">
        <v>6</v>
      </c>
      <c r="C152" s="8">
        <f>+C117</f>
        <v>31500</v>
      </c>
      <c r="D152" s="8"/>
      <c r="E152" s="8">
        <f>+E117</f>
        <v>37800</v>
      </c>
      <c r="I152" s="6"/>
    </row>
    <row r="153" spans="1:26" s="5" customFormat="1" ht="20.45" customHeight="1" x14ac:dyDescent="0.2">
      <c r="A153" s="5" t="s">
        <v>22</v>
      </c>
      <c r="B153" s="7" t="s">
        <v>6</v>
      </c>
      <c r="C153" s="8">
        <f>+C125</f>
        <v>187114</v>
      </c>
      <c r="D153" s="8"/>
      <c r="E153" s="8">
        <f>+E125</f>
        <v>224536.8</v>
      </c>
      <c r="F153" s="6"/>
      <c r="I153" s="6"/>
      <c r="Z153" s="80"/>
    </row>
    <row r="154" spans="1:26" s="5" customFormat="1" ht="20.45" customHeight="1" x14ac:dyDescent="0.2">
      <c r="A154" s="5" t="s">
        <v>23</v>
      </c>
      <c r="B154" s="7" t="s">
        <v>6</v>
      </c>
      <c r="C154" s="8">
        <f>C134</f>
        <v>376922.5</v>
      </c>
      <c r="D154" s="8"/>
      <c r="E154" s="8">
        <f>E134</f>
        <v>377017.5</v>
      </c>
      <c r="F154" s="6"/>
      <c r="I154" s="6"/>
      <c r="L154" s="6">
        <f>C156</f>
        <v>17836614.5</v>
      </c>
    </row>
    <row r="155" spans="1:26" s="5" customFormat="1" ht="20.45" customHeight="1" x14ac:dyDescent="0.2">
      <c r="A155" s="5" t="s">
        <v>7</v>
      </c>
      <c r="B155" s="7" t="s">
        <v>6</v>
      </c>
      <c r="C155" s="8">
        <f>+C139</f>
        <v>2500000</v>
      </c>
      <c r="D155" s="8"/>
      <c r="E155" s="15">
        <f>+E139</f>
        <v>3000000</v>
      </c>
      <c r="I155" s="6"/>
      <c r="L155" s="5">
        <v>24609073</v>
      </c>
    </row>
    <row r="156" spans="1:26" s="5" customFormat="1" ht="20.45" customHeight="1" thickBot="1" x14ac:dyDescent="0.25">
      <c r="A156" s="19" t="s">
        <v>11</v>
      </c>
      <c r="B156" s="7" t="s">
        <v>6</v>
      </c>
      <c r="C156" s="20">
        <f>SUM(C143:C155)</f>
        <v>17836614.5</v>
      </c>
      <c r="D156" s="8"/>
      <c r="E156" s="21">
        <f>SUM(E143:E155)</f>
        <v>21136056.300000001</v>
      </c>
      <c r="I156" s="6"/>
      <c r="L156" s="6">
        <f>L155-L154</f>
        <v>6772458.5</v>
      </c>
      <c r="R156" s="6"/>
    </row>
    <row r="157" spans="1:26" s="5" customFormat="1" ht="20.45" customHeight="1" thickTop="1" x14ac:dyDescent="0.2">
      <c r="A157" s="19" t="s">
        <v>12</v>
      </c>
      <c r="B157" s="7" t="s">
        <v>6</v>
      </c>
      <c r="C157" s="8"/>
      <c r="D157" s="8"/>
      <c r="I157" s="6"/>
      <c r="L157" s="6"/>
    </row>
    <row r="158" spans="1:26" s="5" customFormat="1" ht="20.45" customHeight="1" x14ac:dyDescent="0.2">
      <c r="B158" s="7"/>
      <c r="C158" s="8"/>
      <c r="D158" s="8"/>
      <c r="E158" s="6"/>
      <c r="I158" s="6"/>
    </row>
    <row r="159" spans="1:26" s="5" customFormat="1" ht="27.6" customHeight="1" x14ac:dyDescent="0.25">
      <c r="A159" s="22" t="s">
        <v>1577</v>
      </c>
      <c r="B159" s="7"/>
      <c r="C159" s="8"/>
      <c r="D159" s="8"/>
      <c r="E159" s="6"/>
      <c r="I159" s="6"/>
    </row>
    <row r="160" spans="1:26" s="5" customFormat="1" ht="27.6" customHeight="1" x14ac:dyDescent="0.25">
      <c r="A160" s="22" t="s">
        <v>1635</v>
      </c>
      <c r="B160" s="7"/>
      <c r="C160" s="8"/>
      <c r="D160" s="8"/>
      <c r="E160" s="6"/>
      <c r="I160" s="6"/>
    </row>
    <row r="161" spans="1:16" s="5" customFormat="1" ht="27.6" customHeight="1" x14ac:dyDescent="0.25">
      <c r="A161" s="22" t="s">
        <v>1480</v>
      </c>
      <c r="B161" s="7"/>
      <c r="C161" s="8"/>
      <c r="D161" s="8"/>
      <c r="E161" s="6"/>
      <c r="I161" s="6"/>
    </row>
    <row r="162" spans="1:16" s="5" customFormat="1" ht="27.6" customHeight="1" x14ac:dyDescent="0.25">
      <c r="A162" s="22" t="s">
        <v>1478</v>
      </c>
      <c r="B162" s="7"/>
      <c r="C162" s="8"/>
      <c r="D162" s="8"/>
      <c r="E162" s="6"/>
      <c r="I162" s="6"/>
    </row>
    <row r="163" spans="1:16" s="5" customFormat="1" ht="27.6" customHeight="1" x14ac:dyDescent="0.25">
      <c r="A163" s="22" t="s">
        <v>1479</v>
      </c>
      <c r="B163" s="7"/>
      <c r="C163" s="8"/>
      <c r="D163" s="8"/>
      <c r="E163" s="6"/>
      <c r="I163" s="6"/>
    </row>
    <row r="164" spans="1:16" s="5" customFormat="1" ht="27.6" customHeight="1" x14ac:dyDescent="0.25">
      <c r="A164" s="22" t="s">
        <v>1483</v>
      </c>
      <c r="B164" s="7"/>
      <c r="C164" s="8"/>
      <c r="D164" s="8"/>
      <c r="E164" s="6"/>
      <c r="I164" s="6"/>
    </row>
    <row r="165" spans="1:16" s="5" customFormat="1" ht="27.6" customHeight="1" x14ac:dyDescent="0.25">
      <c r="A165" s="22" t="s">
        <v>1484</v>
      </c>
      <c r="B165" s="7"/>
      <c r="C165" s="8"/>
      <c r="D165" s="8"/>
      <c r="E165" s="6"/>
      <c r="I165" s="6"/>
    </row>
    <row r="166" spans="1:16" s="5" customFormat="1" ht="27.6" customHeight="1" x14ac:dyDescent="0.25">
      <c r="A166" s="22" t="s">
        <v>1485</v>
      </c>
      <c r="B166" s="7"/>
      <c r="C166" s="8"/>
      <c r="D166" s="8"/>
      <c r="E166" s="6"/>
      <c r="I166" s="6"/>
    </row>
    <row r="167" spans="1:16" s="5" customFormat="1" ht="27.6" customHeight="1" x14ac:dyDescent="0.25">
      <c r="A167" s="22"/>
      <c r="B167" s="7"/>
      <c r="C167" s="8"/>
      <c r="D167" s="8"/>
      <c r="E167" s="6"/>
      <c r="I167" s="6"/>
    </row>
    <row r="168" spans="1:16" s="5" customFormat="1" ht="27.6" customHeight="1" x14ac:dyDescent="0.25">
      <c r="A168" s="22" t="s">
        <v>1526</v>
      </c>
      <c r="B168" s="7"/>
      <c r="C168" s="8"/>
      <c r="D168" s="8"/>
      <c r="E168" s="6"/>
      <c r="I168" s="6"/>
    </row>
    <row r="169" spans="1:16" s="5" customFormat="1" ht="27.6" customHeight="1" x14ac:dyDescent="0.25">
      <c r="A169" s="22" t="s">
        <v>1486</v>
      </c>
      <c r="B169" s="7"/>
      <c r="C169" s="8"/>
      <c r="D169" s="8"/>
      <c r="E169" s="6"/>
      <c r="I169" s="6"/>
    </row>
    <row r="170" spans="1:16" s="5" customFormat="1" ht="27.6" customHeight="1" x14ac:dyDescent="0.25">
      <c r="A170" s="22" t="s">
        <v>1615</v>
      </c>
      <c r="B170" s="7"/>
      <c r="C170" s="8"/>
      <c r="D170" s="8"/>
      <c r="E170" s="6"/>
      <c r="F170" s="75" t="s">
        <v>1592</v>
      </c>
      <c r="G170" s="75"/>
      <c r="H170" s="75"/>
      <c r="I170" s="76"/>
      <c r="J170" s="75"/>
      <c r="K170" s="75"/>
      <c r="L170" s="75"/>
      <c r="M170" s="75" t="s">
        <v>1593</v>
      </c>
      <c r="N170" s="77">
        <v>16647871</v>
      </c>
      <c r="O170" s="75" t="s">
        <v>1584</v>
      </c>
      <c r="P170" s="75"/>
    </row>
    <row r="171" spans="1:16" s="5" customFormat="1" ht="27.6" customHeight="1" x14ac:dyDescent="0.25">
      <c r="A171" s="22" t="s">
        <v>1613</v>
      </c>
      <c r="B171" s="7"/>
      <c r="C171" s="8"/>
      <c r="D171" s="8"/>
      <c r="E171" s="6"/>
      <c r="F171" s="5" t="s">
        <v>1600</v>
      </c>
      <c r="I171" s="6"/>
      <c r="M171" s="5" t="s">
        <v>1594</v>
      </c>
      <c r="N171" s="81">
        <v>14229309</v>
      </c>
    </row>
    <row r="172" spans="1:16" s="5" customFormat="1" ht="27.6" customHeight="1" x14ac:dyDescent="0.25">
      <c r="A172" s="22" t="s">
        <v>1614</v>
      </c>
      <c r="B172" s="7"/>
      <c r="C172" s="8"/>
      <c r="D172" s="8"/>
      <c r="E172" s="6"/>
      <c r="F172" s="5" t="s">
        <v>1600</v>
      </c>
      <c r="I172" s="6"/>
      <c r="M172" s="5" t="s">
        <v>1595</v>
      </c>
      <c r="N172" s="81">
        <v>13144463</v>
      </c>
    </row>
    <row r="173" spans="1:16" s="5" customFormat="1" ht="27.6" customHeight="1" x14ac:dyDescent="0.25">
      <c r="A173" s="22" t="s">
        <v>1616</v>
      </c>
      <c r="B173" s="7"/>
      <c r="C173" s="8"/>
      <c r="D173" s="8"/>
      <c r="E173" s="6"/>
      <c r="F173" s="5" t="s">
        <v>1520</v>
      </c>
      <c r="I173" s="6"/>
      <c r="M173" s="5" t="s">
        <v>1596</v>
      </c>
      <c r="N173" s="81">
        <f>+N170+N171-N172</f>
        <v>17732717</v>
      </c>
      <c r="O173" s="5" t="s">
        <v>1585</v>
      </c>
    </row>
    <row r="174" spans="1:16" s="5" customFormat="1" ht="27.6" customHeight="1" x14ac:dyDescent="0.25">
      <c r="A174" s="22" t="s">
        <v>1488</v>
      </c>
      <c r="B174" s="7"/>
      <c r="C174" s="8"/>
      <c r="D174" s="8"/>
      <c r="E174" s="6"/>
      <c r="F174" s="75"/>
      <c r="G174" s="75"/>
      <c r="H174" s="75"/>
      <c r="I174" s="76"/>
      <c r="J174" s="75"/>
      <c r="K174" s="75"/>
      <c r="L174" s="75"/>
      <c r="M174" s="75"/>
      <c r="N174" s="75"/>
      <c r="O174" s="75"/>
      <c r="P174" s="75"/>
    </row>
    <row r="175" spans="1:16" s="5" customFormat="1" ht="27.6" customHeight="1" x14ac:dyDescent="0.25">
      <c r="A175" s="22" t="s">
        <v>1617</v>
      </c>
      <c r="B175" s="7"/>
      <c r="C175" s="8"/>
      <c r="D175" s="8"/>
      <c r="E175" s="6"/>
      <c r="F175" s="75" t="s">
        <v>1601</v>
      </c>
      <c r="G175" s="75"/>
      <c r="H175" s="75"/>
      <c r="I175" s="76"/>
      <c r="J175" s="75"/>
      <c r="K175" s="75"/>
      <c r="L175" s="75"/>
      <c r="M175" s="75" t="s">
        <v>1597</v>
      </c>
      <c r="N175" s="77">
        <v>17889322</v>
      </c>
      <c r="O175" s="75" t="s">
        <v>1587</v>
      </c>
      <c r="P175" s="75"/>
    </row>
    <row r="176" spans="1:16" s="5" customFormat="1" ht="14.25" customHeight="1" x14ac:dyDescent="0.25">
      <c r="A176" s="22"/>
      <c r="B176" s="7"/>
      <c r="C176" s="8"/>
      <c r="D176" s="8"/>
      <c r="E176" s="6"/>
      <c r="F176" s="75"/>
      <c r="G176" s="75"/>
      <c r="H176" s="75"/>
      <c r="I176" s="76"/>
      <c r="J176" s="75"/>
      <c r="K176" s="75"/>
      <c r="L176" s="75"/>
      <c r="M176" s="75" t="s">
        <v>1598</v>
      </c>
      <c r="N176" s="77">
        <v>22921643</v>
      </c>
      <c r="O176" s="75" t="s">
        <v>1588</v>
      </c>
      <c r="P176" s="75"/>
    </row>
    <row r="177" spans="1:16" s="5" customFormat="1" ht="27.6" customHeight="1" x14ac:dyDescent="0.25">
      <c r="A177" s="22" t="s">
        <v>1527</v>
      </c>
      <c r="B177" s="7"/>
      <c r="C177" s="8"/>
      <c r="D177" s="8"/>
      <c r="E177" s="6"/>
      <c r="F177" s="75"/>
      <c r="G177" s="75"/>
      <c r="H177" s="75"/>
      <c r="I177" s="76"/>
      <c r="J177" s="75"/>
      <c r="K177" s="75"/>
      <c r="L177" s="75"/>
      <c r="M177" s="75" t="s">
        <v>1599</v>
      </c>
      <c r="N177" s="77">
        <f>+N173+N175-N176</f>
        <v>12700396</v>
      </c>
      <c r="O177" s="75" t="s">
        <v>1586</v>
      </c>
      <c r="P177" s="75"/>
    </row>
    <row r="178" spans="1:16" s="5" customFormat="1" ht="27.6" customHeight="1" x14ac:dyDescent="0.25">
      <c r="A178" s="22" t="s">
        <v>1487</v>
      </c>
      <c r="B178" s="7"/>
      <c r="C178" s="8"/>
      <c r="D178" s="8"/>
      <c r="E178" s="6"/>
      <c r="I178" s="6"/>
    </row>
    <row r="179" spans="1:16" s="5" customFormat="1" ht="27.6" customHeight="1" x14ac:dyDescent="0.25">
      <c r="A179" s="22" t="s">
        <v>1529</v>
      </c>
      <c r="B179" s="7"/>
      <c r="C179" s="8"/>
      <c r="D179" s="8"/>
      <c r="E179" s="6"/>
      <c r="I179" s="6"/>
    </row>
    <row r="180" spans="1:16" s="5" customFormat="1" ht="27.6" customHeight="1" x14ac:dyDescent="0.25">
      <c r="A180" s="22" t="s">
        <v>1528</v>
      </c>
      <c r="B180" s="7"/>
      <c r="C180" s="8"/>
      <c r="D180" s="8"/>
      <c r="E180" s="6"/>
      <c r="I180" s="6"/>
    </row>
    <row r="181" spans="1:16" s="5" customFormat="1" ht="14.25" customHeight="1" x14ac:dyDescent="0.25">
      <c r="A181" s="22"/>
      <c r="B181" s="7"/>
      <c r="C181" s="8"/>
      <c r="D181" s="8"/>
      <c r="E181" s="6"/>
      <c r="I181" s="6"/>
    </row>
    <row r="182" spans="1:16" s="5" customFormat="1" ht="27.6" customHeight="1" x14ac:dyDescent="0.25">
      <c r="A182" s="22" t="s">
        <v>1530</v>
      </c>
      <c r="B182" s="7"/>
      <c r="C182" s="8"/>
      <c r="D182" s="8"/>
      <c r="E182" s="6"/>
      <c r="I182" s="6"/>
    </row>
    <row r="183" spans="1:16" s="5" customFormat="1" ht="27.6" customHeight="1" x14ac:dyDescent="0.25">
      <c r="A183" s="22" t="s">
        <v>1611</v>
      </c>
      <c r="B183" s="7"/>
      <c r="C183" s="8"/>
      <c r="D183" s="8"/>
      <c r="E183" s="6"/>
      <c r="I183" s="6"/>
    </row>
    <row r="184" spans="1:16" s="5" customFormat="1" ht="27.6" customHeight="1" x14ac:dyDescent="0.25">
      <c r="A184" s="22" t="s">
        <v>1612</v>
      </c>
      <c r="B184" s="7"/>
      <c r="C184" s="8"/>
      <c r="D184" s="8"/>
      <c r="E184" s="6"/>
      <c r="I184" s="6"/>
    </row>
    <row r="185" spans="1:16" s="5" customFormat="1" ht="14.25" customHeight="1" x14ac:dyDescent="0.25">
      <c r="A185" s="22"/>
      <c r="B185" s="7"/>
      <c r="C185" s="8"/>
      <c r="D185" s="8"/>
      <c r="E185" s="6"/>
      <c r="I185" s="6"/>
    </row>
    <row r="186" spans="1:16" s="5" customFormat="1" ht="27.6" customHeight="1" x14ac:dyDescent="0.25">
      <c r="A186" s="22" t="s">
        <v>1531</v>
      </c>
      <c r="B186" s="7"/>
      <c r="C186" s="8"/>
      <c r="D186" s="8"/>
      <c r="E186" s="6"/>
      <c r="I186" s="6"/>
    </row>
    <row r="187" spans="1:16" s="5" customFormat="1" ht="27.6" customHeight="1" x14ac:dyDescent="0.25">
      <c r="A187" s="22" t="s">
        <v>1532</v>
      </c>
      <c r="B187" s="7"/>
      <c r="C187" s="8"/>
      <c r="D187" s="8"/>
      <c r="E187" s="6"/>
      <c r="I187" s="6"/>
    </row>
    <row r="188" spans="1:16" s="5" customFormat="1" ht="27.6" customHeight="1" x14ac:dyDescent="0.25">
      <c r="A188" s="22" t="s">
        <v>1533</v>
      </c>
      <c r="B188" s="7"/>
      <c r="C188" s="8"/>
      <c r="D188" s="8"/>
      <c r="E188" s="6"/>
      <c r="I188" s="6"/>
    </row>
    <row r="189" spans="1:16" s="5" customFormat="1" ht="27.6" customHeight="1" x14ac:dyDescent="0.25">
      <c r="A189" s="22" t="s">
        <v>1534</v>
      </c>
      <c r="B189" s="7"/>
      <c r="C189" s="8"/>
      <c r="D189" s="8"/>
      <c r="E189" s="6"/>
      <c r="I189" s="6"/>
    </row>
    <row r="190" spans="1:16" s="5" customFormat="1" ht="27.6" customHeight="1" x14ac:dyDescent="0.25">
      <c r="A190" s="22" t="s">
        <v>1535</v>
      </c>
      <c r="B190" s="7"/>
      <c r="C190" s="8"/>
      <c r="D190" s="8"/>
      <c r="E190" s="6"/>
      <c r="I190" s="6"/>
    </row>
    <row r="191" spans="1:16" s="5" customFormat="1" ht="16.5" customHeight="1" x14ac:dyDescent="0.2">
      <c r="B191" s="7"/>
      <c r="C191" s="8"/>
      <c r="D191" s="8"/>
      <c r="E191" s="6"/>
      <c r="I191" s="6"/>
    </row>
    <row r="192" spans="1:16" s="5" customFormat="1" ht="27.6" customHeight="1" x14ac:dyDescent="0.25">
      <c r="A192" s="52" t="s">
        <v>1636</v>
      </c>
      <c r="B192" s="7"/>
      <c r="C192" s="8"/>
      <c r="D192" s="8"/>
      <c r="E192" s="6"/>
      <c r="I192" s="6"/>
    </row>
    <row r="193" spans="1:9" s="5" customFormat="1" ht="14.25" customHeight="1" x14ac:dyDescent="0.25">
      <c r="A193" s="22"/>
      <c r="B193" s="7"/>
      <c r="C193" s="8"/>
      <c r="D193" s="8"/>
      <c r="E193" s="6"/>
      <c r="I193" s="6"/>
    </row>
    <row r="194" spans="1:9" s="5" customFormat="1" ht="27.6" customHeight="1" x14ac:dyDescent="0.25">
      <c r="A194" s="22" t="s">
        <v>1477</v>
      </c>
      <c r="B194" s="7"/>
      <c r="C194" s="8"/>
      <c r="D194" s="8"/>
      <c r="E194" s="6"/>
      <c r="I194" s="6"/>
    </row>
    <row r="195" spans="1:9" s="5" customFormat="1" ht="27.6" customHeight="1" x14ac:dyDescent="0.25">
      <c r="A195" s="22" t="s">
        <v>1475</v>
      </c>
      <c r="B195" s="7"/>
      <c r="C195" s="8"/>
      <c r="D195" s="8"/>
      <c r="E195" s="6"/>
      <c r="I195" s="6"/>
    </row>
    <row r="196" spans="1:9" s="5" customFormat="1" ht="27.6" customHeight="1" x14ac:dyDescent="0.25">
      <c r="A196" s="22" t="s">
        <v>1583</v>
      </c>
      <c r="B196" s="7"/>
      <c r="C196" s="8"/>
      <c r="D196" s="8"/>
      <c r="E196" s="6"/>
      <c r="I196" s="6"/>
    </row>
    <row r="197" spans="1:9" s="5" customFormat="1" ht="27.6" customHeight="1" x14ac:dyDescent="0.25">
      <c r="A197" s="22" t="s">
        <v>1476</v>
      </c>
      <c r="B197" s="7"/>
      <c r="C197" s="8"/>
      <c r="D197" s="8"/>
      <c r="E197" s="6"/>
      <c r="I197" s="6"/>
    </row>
    <row r="198" spans="1:9" s="5" customFormat="1" ht="27" customHeight="1" x14ac:dyDescent="0.25">
      <c r="A198" s="22" t="s">
        <v>1</v>
      </c>
      <c r="B198" s="7"/>
      <c r="C198" s="8"/>
      <c r="D198" s="8"/>
      <c r="E198" s="6"/>
      <c r="I198" s="6"/>
    </row>
    <row r="199" spans="1:9" s="5" customFormat="1" ht="16.149999999999999" customHeight="1" x14ac:dyDescent="0.25">
      <c r="A199" s="22" t="s">
        <v>1637</v>
      </c>
      <c r="B199" s="7"/>
      <c r="C199" s="8"/>
      <c r="D199" s="8"/>
      <c r="E199" s="6"/>
      <c r="I199" s="6"/>
    </row>
    <row r="200" spans="1:9" s="5" customFormat="1" ht="16.149999999999999" customHeight="1" x14ac:dyDescent="0.25">
      <c r="A200" s="22" t="s">
        <v>1473</v>
      </c>
      <c r="B200" s="7"/>
      <c r="C200" s="8"/>
      <c r="D200" s="8"/>
      <c r="E200" s="6"/>
      <c r="I200" s="6"/>
    </row>
    <row r="201" spans="1:9" s="5" customFormat="1" ht="15.6" customHeight="1" x14ac:dyDescent="0.25">
      <c r="A201" s="22" t="s">
        <v>13</v>
      </c>
      <c r="B201" s="7"/>
      <c r="C201" s="8"/>
      <c r="D201" s="8"/>
      <c r="E201" s="6"/>
      <c r="I201" s="6"/>
    </row>
    <row r="202" spans="1:9" s="5" customFormat="1" ht="26.45" customHeight="1" x14ac:dyDescent="0.25">
      <c r="A202" s="22" t="s">
        <v>0</v>
      </c>
      <c r="B202" s="7"/>
      <c r="C202" s="8"/>
      <c r="D202" s="8"/>
      <c r="E202" s="6"/>
      <c r="I202" s="6"/>
    </row>
    <row r="203" spans="1:9" s="5" customFormat="1" ht="28.15" customHeight="1" x14ac:dyDescent="0.2">
      <c r="A203" s="5" t="s">
        <v>1474</v>
      </c>
      <c r="B203" s="7"/>
      <c r="C203" s="8"/>
      <c r="D203" s="8"/>
      <c r="E203" s="6"/>
      <c r="I203" s="6"/>
    </row>
    <row r="204" spans="1:9" s="5" customFormat="1" ht="15.75" customHeight="1" x14ac:dyDescent="0.25">
      <c r="A204" s="22" t="s">
        <v>1605</v>
      </c>
      <c r="B204" s="7"/>
      <c r="C204" s="8"/>
      <c r="D204" s="8"/>
      <c r="E204" s="6"/>
      <c r="I204" s="6"/>
    </row>
    <row r="205" spans="1:9" s="5" customFormat="1" ht="15.75" customHeight="1" x14ac:dyDescent="0.25">
      <c r="A205" s="22" t="s">
        <v>1489</v>
      </c>
      <c r="B205" s="7"/>
      <c r="C205" s="8"/>
      <c r="D205" s="8"/>
      <c r="E205" s="6"/>
      <c r="I205" s="6"/>
    </row>
    <row r="206" spans="1:9" s="5" customFormat="1" ht="15.75" customHeight="1" x14ac:dyDescent="0.25">
      <c r="A206" s="22" t="s">
        <v>1490</v>
      </c>
      <c r="B206" s="7"/>
      <c r="C206" s="8"/>
      <c r="D206" s="8"/>
      <c r="E206" s="6"/>
      <c r="I206" s="6"/>
    </row>
    <row r="207" spans="1:9" s="5" customFormat="1" ht="12" customHeight="1" x14ac:dyDescent="0.2">
      <c r="B207" s="7"/>
      <c r="C207" s="8"/>
      <c r="D207" s="8"/>
      <c r="E207" s="6"/>
      <c r="I207" s="6"/>
    </row>
    <row r="208" spans="1:9" s="5" customFormat="1" ht="20.45" customHeight="1" x14ac:dyDescent="0.2">
      <c r="B208" s="7"/>
      <c r="C208" s="8"/>
      <c r="D208" s="8"/>
      <c r="E208" s="6"/>
      <c r="I208" s="6"/>
    </row>
    <row r="209" spans="1:9" s="5" customFormat="1" ht="12.75" customHeight="1" x14ac:dyDescent="0.25">
      <c r="A209" s="52" t="s">
        <v>1491</v>
      </c>
      <c r="B209" s="23"/>
      <c r="C209" s="24"/>
      <c r="D209" s="24"/>
      <c r="E209" s="25"/>
      <c r="I209" s="6"/>
    </row>
    <row r="210" spans="1:9" s="5" customFormat="1" ht="12.75" customHeight="1" x14ac:dyDescent="0.25">
      <c r="A210" s="52" t="s">
        <v>1492</v>
      </c>
      <c r="B210" s="23"/>
      <c r="C210" s="24"/>
      <c r="D210" s="24"/>
      <c r="E210" s="25"/>
      <c r="I210" s="6"/>
    </row>
    <row r="211" spans="1:9" s="5" customFormat="1" ht="12.75" customHeight="1" x14ac:dyDescent="0.25">
      <c r="A211" s="52" t="s">
        <v>1493</v>
      </c>
      <c r="B211" s="23"/>
      <c r="C211" s="24"/>
      <c r="D211" s="24"/>
      <c r="E211" s="25"/>
      <c r="I211" s="6"/>
    </row>
    <row r="212" spans="1:9" s="5" customFormat="1" ht="20.45" customHeight="1" x14ac:dyDescent="0.25">
      <c r="A212" s="22"/>
      <c r="B212" s="23"/>
      <c r="C212" s="24"/>
      <c r="D212" s="24"/>
      <c r="E212" s="25"/>
      <c r="I212" s="6"/>
    </row>
    <row r="213" spans="1:9" s="5" customFormat="1" ht="18" customHeight="1" x14ac:dyDescent="0.25">
      <c r="A213" s="22" t="s">
        <v>1606</v>
      </c>
      <c r="B213" s="23"/>
      <c r="C213" s="24"/>
      <c r="D213" s="24"/>
      <c r="E213" s="25"/>
      <c r="I213" s="6"/>
    </row>
    <row r="214" spans="1:9" s="5" customFormat="1" ht="18" customHeight="1" x14ac:dyDescent="0.25">
      <c r="A214" s="22" t="s">
        <v>1494</v>
      </c>
      <c r="B214" s="23"/>
      <c r="C214" s="24"/>
      <c r="D214" s="24"/>
      <c r="E214" s="25"/>
      <c r="I214" s="6"/>
    </row>
    <row r="215" spans="1:9" s="5" customFormat="1" ht="18" customHeight="1" x14ac:dyDescent="0.25">
      <c r="A215" s="22" t="s">
        <v>1495</v>
      </c>
      <c r="B215" s="23"/>
      <c r="C215" s="24"/>
      <c r="D215" s="24"/>
      <c r="E215" s="25"/>
      <c r="I215" s="6"/>
    </row>
    <row r="216" spans="1:9" s="5" customFormat="1" ht="18" customHeight="1" x14ac:dyDescent="0.25">
      <c r="A216" s="22"/>
      <c r="B216" s="23"/>
      <c r="C216" s="24"/>
      <c r="D216" s="24"/>
      <c r="E216" s="25"/>
      <c r="I216" s="6"/>
    </row>
    <row r="217" spans="1:9" s="5" customFormat="1" ht="18" customHeight="1" x14ac:dyDescent="0.25">
      <c r="A217" s="22" t="s">
        <v>1496</v>
      </c>
      <c r="B217" s="23"/>
      <c r="C217" s="24"/>
      <c r="D217" s="24"/>
      <c r="E217" s="25"/>
      <c r="I217" s="6"/>
    </row>
    <row r="218" spans="1:9" s="5" customFormat="1" ht="18" customHeight="1" x14ac:dyDescent="0.25">
      <c r="A218" s="52" t="s">
        <v>1497</v>
      </c>
      <c r="B218" s="23"/>
      <c r="C218" s="24"/>
      <c r="D218" s="24"/>
      <c r="E218" s="25"/>
      <c r="I218" s="6"/>
    </row>
    <row r="219" spans="1:9" s="5" customFormat="1" ht="18" customHeight="1" x14ac:dyDescent="0.25">
      <c r="A219" s="52" t="s">
        <v>1498</v>
      </c>
      <c r="B219" s="23"/>
      <c r="C219" s="24"/>
      <c r="D219" s="24"/>
      <c r="E219" s="25"/>
      <c r="I219" s="6"/>
    </row>
    <row r="220" spans="1:9" s="5" customFormat="1" ht="18" customHeight="1" x14ac:dyDescent="0.25">
      <c r="A220" s="52" t="s">
        <v>1645</v>
      </c>
      <c r="B220" s="23"/>
      <c r="C220" s="24"/>
      <c r="D220" s="24"/>
      <c r="E220" s="25"/>
      <c r="I220" s="6"/>
    </row>
    <row r="221" spans="1:9" s="5" customFormat="1" ht="18" customHeight="1" x14ac:dyDescent="0.25">
      <c r="A221" s="22" t="s">
        <v>1646</v>
      </c>
      <c r="B221" s="23"/>
      <c r="C221" s="24"/>
      <c r="D221" s="24"/>
      <c r="E221" s="25"/>
      <c r="I221" s="6"/>
    </row>
    <row r="222" spans="1:9" s="5" customFormat="1" ht="18" customHeight="1" x14ac:dyDescent="0.25">
      <c r="A222" s="22" t="s">
        <v>1647</v>
      </c>
      <c r="B222" s="23"/>
      <c r="C222" s="24"/>
      <c r="D222" s="24"/>
      <c r="E222" s="25"/>
      <c r="I222" s="6"/>
    </row>
    <row r="223" spans="1:9" s="5" customFormat="1" ht="18" customHeight="1" x14ac:dyDescent="0.25">
      <c r="A223" s="22" t="s">
        <v>1648</v>
      </c>
      <c r="B223" s="23"/>
      <c r="C223" s="24"/>
      <c r="D223" s="24"/>
      <c r="E223" s="25"/>
      <c r="I223" s="6"/>
    </row>
    <row r="224" spans="1:9" s="5" customFormat="1" ht="18" customHeight="1" x14ac:dyDescent="0.25">
      <c r="A224" s="22"/>
      <c r="B224" s="23"/>
      <c r="C224" s="24"/>
      <c r="D224" s="24"/>
      <c r="E224" s="25"/>
      <c r="I224" s="6"/>
    </row>
    <row r="225" spans="1:9" s="5" customFormat="1" ht="18" customHeight="1" x14ac:dyDescent="0.25">
      <c r="A225" s="22" t="s">
        <v>1505</v>
      </c>
      <c r="B225" s="23"/>
      <c r="C225" s="24"/>
      <c r="D225" s="24"/>
      <c r="E225" s="25"/>
      <c r="I225" s="6"/>
    </row>
    <row r="226" spans="1:9" s="5" customFormat="1" ht="18" customHeight="1" x14ac:dyDescent="0.25">
      <c r="A226" s="22" t="s">
        <v>1506</v>
      </c>
      <c r="B226" s="23"/>
      <c r="C226" s="24"/>
      <c r="D226" s="24"/>
      <c r="E226" s="25"/>
      <c r="I226" s="6"/>
    </row>
    <row r="227" spans="1:9" s="5" customFormat="1" ht="18" customHeight="1" x14ac:dyDescent="0.25">
      <c r="A227" s="22" t="s">
        <v>1499</v>
      </c>
      <c r="B227" s="23"/>
      <c r="C227" s="24"/>
      <c r="D227" s="24"/>
      <c r="E227" s="25"/>
      <c r="I227" s="6"/>
    </row>
    <row r="228" spans="1:9" s="5" customFormat="1" ht="18" customHeight="1" x14ac:dyDescent="0.25">
      <c r="A228" s="22" t="s">
        <v>1507</v>
      </c>
      <c r="B228" s="23"/>
      <c r="C228" s="24"/>
      <c r="D228" s="24"/>
      <c r="E228" s="25"/>
      <c r="I228" s="6"/>
    </row>
    <row r="229" spans="1:9" s="5" customFormat="1" ht="18" customHeight="1" x14ac:dyDescent="0.25">
      <c r="A229" s="22" t="s">
        <v>1536</v>
      </c>
      <c r="B229" s="23"/>
      <c r="C229" s="24"/>
      <c r="D229" s="24"/>
      <c r="E229" s="25"/>
      <c r="I229" s="6"/>
    </row>
    <row r="230" spans="1:9" s="5" customFormat="1" ht="18" customHeight="1" x14ac:dyDescent="0.25">
      <c r="A230" s="23" t="s">
        <v>1508</v>
      </c>
      <c r="B230" s="23"/>
      <c r="C230" s="24"/>
      <c r="D230" s="24"/>
      <c r="E230" s="25"/>
      <c r="I230" s="6"/>
    </row>
    <row r="231" spans="1:9" s="5" customFormat="1" ht="18" customHeight="1" x14ac:dyDescent="0.25">
      <c r="A231" s="23" t="s">
        <v>1509</v>
      </c>
      <c r="B231" s="23"/>
      <c r="C231" s="24"/>
      <c r="D231" s="24"/>
      <c r="E231" s="25"/>
      <c r="I231" s="6"/>
    </row>
    <row r="232" spans="1:9" s="5" customFormat="1" ht="18" customHeight="1" x14ac:dyDescent="0.25">
      <c r="A232" s="23"/>
      <c r="B232" s="23"/>
      <c r="C232" s="24"/>
      <c r="D232" s="24"/>
      <c r="E232" s="25"/>
      <c r="I232" s="6"/>
    </row>
    <row r="233" spans="1:9" s="5" customFormat="1" ht="18" customHeight="1" x14ac:dyDescent="0.25">
      <c r="A233" s="22" t="s">
        <v>1537</v>
      </c>
      <c r="B233" s="23"/>
      <c r="C233" s="24"/>
      <c r="D233" s="24"/>
      <c r="E233" s="25"/>
      <c r="I233" s="6"/>
    </row>
    <row r="234" spans="1:9" s="5" customFormat="1" ht="18" customHeight="1" x14ac:dyDescent="0.25">
      <c r="A234" s="23" t="s">
        <v>1644</v>
      </c>
      <c r="B234" s="23"/>
      <c r="C234" s="24"/>
      <c r="D234" s="24"/>
      <c r="E234" s="25"/>
      <c r="I234" s="6"/>
    </row>
    <row r="235" spans="1:9" s="5" customFormat="1" ht="21" customHeight="1" x14ac:dyDescent="0.25">
      <c r="A235" s="23"/>
      <c r="B235" s="23"/>
      <c r="C235" s="24"/>
      <c r="D235" s="24"/>
      <c r="E235" s="25"/>
      <c r="I235" s="6"/>
    </row>
    <row r="236" spans="1:9" s="5" customFormat="1" ht="20.45" customHeight="1" x14ac:dyDescent="0.25">
      <c r="A236" s="22" t="s">
        <v>1500</v>
      </c>
      <c r="B236" s="23"/>
      <c r="C236" s="24"/>
      <c r="D236" s="24"/>
      <c r="E236" s="25"/>
      <c r="I236" s="6"/>
    </row>
    <row r="237" spans="1:9" s="5" customFormat="1" ht="15.75" customHeight="1" x14ac:dyDescent="0.25">
      <c r="A237" s="22" t="s">
        <v>1607</v>
      </c>
      <c r="B237" s="23"/>
      <c r="C237" s="24"/>
      <c r="D237" s="24"/>
      <c r="E237" s="25"/>
      <c r="I237" s="6"/>
    </row>
    <row r="238" spans="1:9" s="5" customFormat="1" ht="15.75" customHeight="1" x14ac:dyDescent="0.25">
      <c r="A238" s="22" t="s">
        <v>1501</v>
      </c>
      <c r="B238" s="23"/>
      <c r="C238" s="24"/>
      <c r="D238" s="24"/>
      <c r="E238" s="25"/>
      <c r="I238" s="6"/>
    </row>
    <row r="239" spans="1:9" s="5" customFormat="1" ht="15.75" customHeight="1" x14ac:dyDescent="0.25">
      <c r="A239" s="22" t="s">
        <v>1502</v>
      </c>
      <c r="B239" s="23"/>
      <c r="C239" s="24"/>
      <c r="D239" s="24"/>
      <c r="E239" s="25"/>
      <c r="I239" s="6"/>
    </row>
    <row r="240" spans="1:9" s="5" customFormat="1" ht="20.45" customHeight="1" x14ac:dyDescent="0.25">
      <c r="A240" s="22"/>
      <c r="B240" s="23"/>
      <c r="C240" s="24"/>
      <c r="D240" s="24"/>
      <c r="E240" s="25"/>
      <c r="I240" s="6"/>
    </row>
    <row r="241" spans="1:9" s="5" customFormat="1" ht="20.45" customHeight="1" x14ac:dyDescent="0.25">
      <c r="A241" s="22" t="s">
        <v>3</v>
      </c>
      <c r="B241" s="23"/>
      <c r="C241" s="24"/>
      <c r="D241" s="24"/>
      <c r="E241" s="25"/>
      <c r="I241" s="6"/>
    </row>
    <row r="242" spans="1:9" s="5" customFormat="1" ht="12.75" customHeight="1" x14ac:dyDescent="0.25">
      <c r="A242" s="52" t="s">
        <v>1491</v>
      </c>
      <c r="B242" s="23"/>
      <c r="C242" s="24"/>
      <c r="D242" s="24"/>
      <c r="E242" s="25"/>
      <c r="I242" s="6"/>
    </row>
    <row r="243" spans="1:9" s="5" customFormat="1" ht="12.75" customHeight="1" x14ac:dyDescent="0.25">
      <c r="A243" s="52" t="s">
        <v>1492</v>
      </c>
      <c r="B243" s="23"/>
      <c r="C243" s="24"/>
      <c r="D243" s="24"/>
      <c r="E243" s="25"/>
      <c r="I243" s="6"/>
    </row>
    <row r="244" spans="1:9" s="5" customFormat="1" ht="12.75" customHeight="1" x14ac:dyDescent="0.25">
      <c r="A244" s="52" t="s">
        <v>1493</v>
      </c>
      <c r="B244" s="23"/>
      <c r="C244" s="24"/>
      <c r="D244" s="24"/>
      <c r="E244" s="25"/>
      <c r="I244" s="6"/>
    </row>
    <row r="245" spans="1:9" s="5" customFormat="1" ht="18" customHeight="1" x14ac:dyDescent="0.25">
      <c r="A245" s="22"/>
      <c r="B245" s="23"/>
      <c r="C245" s="24"/>
      <c r="D245" s="24"/>
      <c r="E245" s="25"/>
      <c r="I245" s="6"/>
    </row>
    <row r="246" spans="1:9" s="5" customFormat="1" ht="18" customHeight="1" x14ac:dyDescent="0.25">
      <c r="A246" s="22"/>
      <c r="B246" s="23"/>
      <c r="C246" s="24"/>
      <c r="D246" s="24"/>
      <c r="E246" s="25"/>
      <c r="I246" s="6"/>
    </row>
    <row r="247" spans="1:9" s="5" customFormat="1" ht="12.75" customHeight="1" x14ac:dyDescent="0.25">
      <c r="A247" s="86" t="s">
        <v>1510</v>
      </c>
      <c r="B247" s="86"/>
      <c r="C247" s="86"/>
      <c r="D247" s="86"/>
      <c r="E247" s="86"/>
      <c r="I247" s="6"/>
    </row>
    <row r="248" spans="1:9" s="5" customFormat="1" ht="12.75" customHeight="1" x14ac:dyDescent="0.25">
      <c r="A248" s="86" t="s">
        <v>1610</v>
      </c>
      <c r="B248" s="86"/>
      <c r="C248" s="86"/>
      <c r="D248" s="86"/>
      <c r="E248" s="86"/>
      <c r="I248" s="6"/>
    </row>
    <row r="249" spans="1:9" s="5" customFormat="1" ht="15" customHeight="1" x14ac:dyDescent="0.25">
      <c r="A249" s="85"/>
      <c r="B249" s="85"/>
      <c r="C249" s="85"/>
      <c r="D249" s="85"/>
      <c r="E249" s="85"/>
      <c r="I249" s="6"/>
    </row>
    <row r="250" spans="1:9" s="5" customFormat="1" ht="18.600000000000001" customHeight="1" x14ac:dyDescent="0.25">
      <c r="A250" s="22" t="s">
        <v>1639</v>
      </c>
      <c r="B250" s="23"/>
      <c r="C250" s="24"/>
      <c r="D250" s="24"/>
      <c r="E250" s="25"/>
      <c r="I250" s="6"/>
    </row>
    <row r="251" spans="1:9" s="5" customFormat="1" ht="18.600000000000001" customHeight="1" x14ac:dyDescent="0.25">
      <c r="A251" s="22" t="s">
        <v>1511</v>
      </c>
      <c r="B251" s="23"/>
      <c r="C251" s="24"/>
      <c r="D251" s="24"/>
      <c r="E251" s="25"/>
      <c r="I251" s="6"/>
    </row>
    <row r="252" spans="1:9" s="5" customFormat="1" ht="18.600000000000001" customHeight="1" x14ac:dyDescent="0.25">
      <c r="A252" s="22"/>
      <c r="B252" s="23"/>
      <c r="C252" s="24"/>
      <c r="D252" s="24"/>
      <c r="E252" s="25"/>
      <c r="I252" s="6"/>
    </row>
    <row r="253" spans="1:9" s="5" customFormat="1" ht="18.600000000000001" customHeight="1" x14ac:dyDescent="0.25">
      <c r="A253" s="22" t="s">
        <v>1512</v>
      </c>
      <c r="B253" s="23"/>
      <c r="C253" s="24"/>
      <c r="D253" s="24"/>
      <c r="E253" s="25"/>
      <c r="I253" s="6"/>
    </row>
    <row r="254" spans="1:9" s="5" customFormat="1" ht="18.600000000000001" customHeight="1" x14ac:dyDescent="0.25">
      <c r="A254" s="22" t="s">
        <v>1513</v>
      </c>
      <c r="B254" s="23"/>
      <c r="C254" s="24"/>
      <c r="D254" s="24"/>
      <c r="E254" s="25"/>
      <c r="I254" s="6"/>
    </row>
    <row r="255" spans="1:9" s="5" customFormat="1" ht="18.600000000000001" customHeight="1" x14ac:dyDescent="0.25">
      <c r="A255" s="22" t="s">
        <v>1538</v>
      </c>
      <c r="B255" s="23"/>
      <c r="C255" s="24"/>
      <c r="D255" s="24"/>
      <c r="E255" s="25"/>
      <c r="I255" s="6"/>
    </row>
    <row r="256" spans="1:9" s="5" customFormat="1" ht="18.600000000000001" customHeight="1" x14ac:dyDescent="0.25">
      <c r="A256" s="22" t="s">
        <v>1514</v>
      </c>
      <c r="B256" s="23"/>
      <c r="C256" s="24"/>
      <c r="D256" s="24"/>
      <c r="E256" s="25"/>
      <c r="I256" s="6"/>
    </row>
    <row r="257" spans="1:23" s="5" customFormat="1" ht="18.600000000000001" customHeight="1" x14ac:dyDescent="0.25">
      <c r="A257" s="22"/>
      <c r="B257" s="23"/>
      <c r="C257" s="24"/>
      <c r="D257" s="24"/>
      <c r="E257" s="25"/>
      <c r="I257" s="6"/>
    </row>
    <row r="258" spans="1:23" s="5" customFormat="1" ht="18.600000000000001" customHeight="1" x14ac:dyDescent="0.25">
      <c r="A258" s="22" t="s">
        <v>1515</v>
      </c>
      <c r="B258" s="23"/>
      <c r="C258" s="24"/>
      <c r="D258" s="24"/>
      <c r="E258" s="25"/>
      <c r="I258" s="6"/>
    </row>
    <row r="259" spans="1:23" s="5" customFormat="1" ht="18.600000000000001" customHeight="1" x14ac:dyDescent="0.25">
      <c r="A259" s="22" t="s">
        <v>1640</v>
      </c>
      <c r="B259" s="23"/>
      <c r="C259" s="24"/>
      <c r="D259" s="24"/>
      <c r="E259" s="25"/>
      <c r="I259" s="6"/>
    </row>
    <row r="260" spans="1:23" s="5" customFormat="1" ht="18.600000000000001" customHeight="1" x14ac:dyDescent="0.25">
      <c r="A260" s="22"/>
      <c r="B260" s="23"/>
      <c r="C260" s="24"/>
      <c r="D260" s="24"/>
      <c r="E260" s="25"/>
      <c r="I260" s="6"/>
    </row>
    <row r="261" spans="1:23" s="5" customFormat="1" ht="18.600000000000001" customHeight="1" x14ac:dyDescent="0.25">
      <c r="A261" s="22" t="s">
        <v>1516</v>
      </c>
      <c r="B261" s="23"/>
      <c r="C261" s="24"/>
      <c r="D261" s="24"/>
      <c r="E261" s="25"/>
      <c r="I261" s="6"/>
    </row>
    <row r="262" spans="1:23" s="5" customFormat="1" ht="18.600000000000001" customHeight="1" x14ac:dyDescent="0.25">
      <c r="A262" s="22" t="s">
        <v>1517</v>
      </c>
      <c r="B262" s="23"/>
      <c r="C262" s="24"/>
      <c r="D262" s="24"/>
      <c r="E262" s="25"/>
      <c r="I262" s="6"/>
    </row>
    <row r="263" spans="1:23" s="5" customFormat="1" ht="18.600000000000001" customHeight="1" x14ac:dyDescent="0.25">
      <c r="A263" s="22"/>
      <c r="B263" s="23"/>
      <c r="C263" s="24"/>
      <c r="D263" s="24"/>
      <c r="E263" s="25"/>
      <c r="I263" s="6"/>
    </row>
    <row r="264" spans="1:23" s="5" customFormat="1" ht="18.600000000000001" customHeight="1" x14ac:dyDescent="0.25">
      <c r="A264" s="22" t="s">
        <v>1641</v>
      </c>
      <c r="B264" s="23"/>
      <c r="C264" s="24"/>
      <c r="D264" s="24"/>
      <c r="E264" s="25"/>
      <c r="I264" s="6"/>
    </row>
    <row r="265" spans="1:23" s="5" customFormat="1" ht="15" customHeight="1" x14ac:dyDescent="0.25">
      <c r="A265" s="22" t="s">
        <v>1642</v>
      </c>
      <c r="B265" s="23"/>
      <c r="C265" s="24"/>
      <c r="D265" s="24"/>
      <c r="E265" s="25"/>
      <c r="I265" s="6"/>
      <c r="K265" s="5">
        <f>5884870+37000</f>
        <v>5921870</v>
      </c>
      <c r="W265" s="6"/>
    </row>
    <row r="266" spans="1:23" s="5" customFormat="1" ht="18.600000000000001" customHeight="1" x14ac:dyDescent="0.25">
      <c r="A266" s="22" t="s">
        <v>1620</v>
      </c>
      <c r="B266" s="23"/>
      <c r="C266" s="24"/>
      <c r="D266" s="24"/>
      <c r="E266" s="25"/>
      <c r="I266" s="6"/>
      <c r="W266" s="6"/>
    </row>
    <row r="267" spans="1:23" s="5" customFormat="1" ht="18.600000000000001" customHeight="1" x14ac:dyDescent="0.25">
      <c r="A267" s="22" t="s">
        <v>1621</v>
      </c>
      <c r="B267" s="23"/>
      <c r="C267" s="24"/>
      <c r="D267" s="24"/>
      <c r="E267" s="25"/>
      <c r="I267" s="6"/>
      <c r="O267" s="27">
        <f>6213976+40000</f>
        <v>6253976</v>
      </c>
      <c r="W267" s="6"/>
    </row>
    <row r="268" spans="1:23" s="5" customFormat="1" ht="18.600000000000001" customHeight="1" x14ac:dyDescent="0.25">
      <c r="A268" s="22"/>
      <c r="B268" s="23"/>
      <c r="C268" s="24"/>
      <c r="D268" s="24"/>
      <c r="E268" s="25"/>
      <c r="I268" s="6"/>
      <c r="W268" s="6"/>
    </row>
    <row r="269" spans="1:23" s="5" customFormat="1" ht="18.600000000000001" customHeight="1" x14ac:dyDescent="0.25">
      <c r="A269" s="22" t="s">
        <v>1618</v>
      </c>
      <c r="B269" s="23"/>
      <c r="C269" s="24"/>
      <c r="D269" s="24"/>
      <c r="E269" s="25"/>
      <c r="F269" s="5" t="s">
        <v>1521</v>
      </c>
      <c r="I269" s="6"/>
      <c r="L269" s="27">
        <v>5324671</v>
      </c>
      <c r="M269" s="27">
        <v>1053443</v>
      </c>
      <c r="N269" s="27">
        <v>154235</v>
      </c>
      <c r="O269" s="27">
        <f>SUM(L269:N269)</f>
        <v>6532349</v>
      </c>
      <c r="W269" s="6"/>
    </row>
    <row r="270" spans="1:23" s="5" customFormat="1" ht="18.600000000000001" customHeight="1" x14ac:dyDescent="0.25">
      <c r="A270" s="22"/>
      <c r="B270" s="23"/>
      <c r="C270" s="24"/>
      <c r="D270" s="24"/>
      <c r="E270" s="25"/>
      <c r="I270" s="6"/>
      <c r="L270" s="27"/>
      <c r="M270" s="27"/>
      <c r="N270" s="27"/>
      <c r="O270" s="27"/>
      <c r="W270" s="6"/>
    </row>
    <row r="271" spans="1:23" s="5" customFormat="1" ht="18.600000000000001" customHeight="1" x14ac:dyDescent="0.25">
      <c r="A271" s="22" t="s">
        <v>1619</v>
      </c>
      <c r="B271" s="23"/>
      <c r="C271" s="24"/>
      <c r="D271" s="24"/>
      <c r="E271" s="25"/>
      <c r="F271" s="5" t="s">
        <v>1522</v>
      </c>
      <c r="I271" s="6"/>
      <c r="L271" s="27">
        <v>45000</v>
      </c>
      <c r="M271" s="27">
        <v>5057987</v>
      </c>
      <c r="N271" s="27"/>
      <c r="O271" s="27">
        <f>SUM(L271:N271)</f>
        <v>5102987</v>
      </c>
      <c r="W271" s="6"/>
    </row>
    <row r="272" spans="1:23" s="5" customFormat="1" ht="18.600000000000001" customHeight="1" x14ac:dyDescent="0.25">
      <c r="A272" s="22"/>
      <c r="B272" s="23"/>
      <c r="C272" s="24"/>
      <c r="D272" s="24"/>
      <c r="E272" s="25"/>
      <c r="I272" s="6"/>
      <c r="W272" s="6"/>
    </row>
    <row r="273" spans="1:23" s="5" customFormat="1" ht="18.600000000000001" customHeight="1" x14ac:dyDescent="0.25">
      <c r="A273" s="22" t="s">
        <v>1643</v>
      </c>
      <c r="B273" s="23"/>
      <c r="C273" s="24"/>
      <c r="D273" s="24"/>
      <c r="E273" s="25"/>
      <c r="I273" s="6"/>
      <c r="N273" s="69" t="s">
        <v>1589</v>
      </c>
      <c r="O273" s="68">
        <f>SUM(O267:O272)</f>
        <v>17889312</v>
      </c>
    </row>
    <row r="274" spans="1:23" s="5" customFormat="1" ht="15.75" customHeight="1" x14ac:dyDescent="0.25">
      <c r="A274" s="22" t="s">
        <v>1638</v>
      </c>
      <c r="B274" s="23"/>
      <c r="C274" s="24"/>
      <c r="D274" s="24"/>
      <c r="E274" s="25"/>
      <c r="I274" s="6"/>
      <c r="W274" s="6"/>
    </row>
    <row r="275" spans="1:23" s="5" customFormat="1" ht="15.75" customHeight="1" x14ac:dyDescent="0.25">
      <c r="A275" s="22" t="s">
        <v>1518</v>
      </c>
      <c r="B275" s="23"/>
      <c r="C275" s="24"/>
      <c r="D275" s="24"/>
      <c r="E275" s="25"/>
      <c r="I275" s="6"/>
    </row>
    <row r="276" spans="1:23" s="5" customFormat="1" ht="30" customHeight="1" x14ac:dyDescent="0.25">
      <c r="A276" s="22" t="s">
        <v>1519</v>
      </c>
      <c r="B276" s="23"/>
      <c r="C276" s="24"/>
      <c r="D276" s="24"/>
      <c r="E276" s="25"/>
      <c r="I276" s="6"/>
    </row>
    <row r="277" spans="1:23" s="5" customFormat="1" ht="15.75" customHeight="1" x14ac:dyDescent="0.25">
      <c r="A277" s="22" t="s">
        <v>1602</v>
      </c>
      <c r="B277" s="23"/>
      <c r="C277" s="24"/>
      <c r="D277" s="24"/>
      <c r="E277" s="25"/>
      <c r="I277" s="6"/>
    </row>
    <row r="278" spans="1:23" s="5" customFormat="1" ht="30" customHeight="1" x14ac:dyDescent="0.25">
      <c r="A278" s="22"/>
      <c r="B278" s="23"/>
      <c r="C278" s="24"/>
      <c r="D278" s="24"/>
      <c r="E278" s="25"/>
      <c r="I278" s="6"/>
    </row>
    <row r="279" spans="1:23" s="5" customFormat="1" ht="30" customHeight="1" x14ac:dyDescent="0.25">
      <c r="A279" s="22" t="s">
        <v>3</v>
      </c>
      <c r="B279" s="23"/>
      <c r="C279" s="24"/>
      <c r="D279" s="24"/>
      <c r="E279" s="25"/>
      <c r="I279" s="6"/>
    </row>
    <row r="280" spans="1:23" s="5" customFormat="1" ht="30" customHeight="1" x14ac:dyDescent="0.25">
      <c r="A280" s="22"/>
      <c r="B280" s="23"/>
      <c r="C280" s="24"/>
      <c r="D280" s="24"/>
      <c r="E280" s="25"/>
      <c r="I280" s="6"/>
    </row>
    <row r="281" spans="1:23" s="5" customFormat="1" ht="30" customHeight="1" x14ac:dyDescent="0.25">
      <c r="A281" s="22"/>
      <c r="B281" s="23"/>
      <c r="C281" s="24"/>
      <c r="D281" s="24"/>
      <c r="E281" s="25"/>
      <c r="I281" s="6"/>
    </row>
    <row r="282" spans="1:23" s="5" customFormat="1" ht="30" customHeight="1" x14ac:dyDescent="0.25">
      <c r="A282" s="22"/>
      <c r="B282" s="23"/>
      <c r="C282" s="24"/>
      <c r="D282" s="24"/>
      <c r="E282" s="25"/>
      <c r="I282" s="6"/>
    </row>
    <row r="283" spans="1:23" s="5" customFormat="1" ht="30" customHeight="1" x14ac:dyDescent="0.25">
      <c r="A283" s="22"/>
      <c r="B283" s="23"/>
      <c r="C283" s="24"/>
      <c r="D283" s="24"/>
      <c r="E283" s="25"/>
      <c r="I283" s="6"/>
    </row>
    <row r="284" spans="1:23" s="5" customFormat="1" ht="30" customHeight="1" x14ac:dyDescent="0.25">
      <c r="A284" s="22"/>
      <c r="B284" s="23"/>
      <c r="C284" s="24"/>
      <c r="D284" s="24"/>
      <c r="E284" s="25"/>
      <c r="I284" s="6"/>
    </row>
    <row r="285" spans="1:23" s="5" customFormat="1" ht="30" customHeight="1" x14ac:dyDescent="0.25">
      <c r="A285" s="22"/>
      <c r="B285" s="23"/>
      <c r="C285" s="24"/>
      <c r="D285" s="24"/>
      <c r="E285" s="25"/>
      <c r="I285" s="6"/>
    </row>
    <row r="286" spans="1:23" s="5" customFormat="1" ht="20.45" customHeight="1" x14ac:dyDescent="0.2">
      <c r="B286" s="7"/>
      <c r="C286" s="8"/>
      <c r="D286" s="8"/>
      <c r="E286" s="6"/>
      <c r="I286" s="6"/>
    </row>
    <row r="287" spans="1:23" s="5" customFormat="1" ht="20.45" customHeight="1" x14ac:dyDescent="0.2">
      <c r="B287" s="7"/>
      <c r="C287" s="8"/>
      <c r="D287" s="8"/>
      <c r="E287" s="6"/>
      <c r="I287" s="6"/>
    </row>
    <row r="288" spans="1:23" s="5" customFormat="1" ht="20.45" customHeight="1" x14ac:dyDescent="0.2">
      <c r="B288" s="7"/>
      <c r="C288" s="8"/>
      <c r="D288" s="8"/>
      <c r="E288" s="6"/>
      <c r="I288" s="6"/>
    </row>
    <row r="289" spans="2:9" s="5" customFormat="1" ht="20.45" customHeight="1" x14ac:dyDescent="0.2">
      <c r="B289" s="7"/>
      <c r="C289" s="8"/>
      <c r="D289" s="8"/>
      <c r="E289" s="6"/>
      <c r="I289" s="6"/>
    </row>
    <row r="290" spans="2:9" s="5" customFormat="1" ht="20.45" customHeight="1" x14ac:dyDescent="0.2">
      <c r="B290" s="7"/>
      <c r="C290" s="8"/>
      <c r="D290" s="8"/>
      <c r="E290" s="6"/>
      <c r="I290" s="6"/>
    </row>
    <row r="291" spans="2:9" s="5" customFormat="1" ht="20.45" customHeight="1" x14ac:dyDescent="0.2">
      <c r="B291" s="7"/>
      <c r="C291" s="8"/>
      <c r="D291" s="8"/>
      <c r="E291" s="6"/>
      <c r="I291" s="6"/>
    </row>
    <row r="292" spans="2:9" s="5" customFormat="1" ht="20.45" customHeight="1" x14ac:dyDescent="0.2">
      <c r="B292" s="7"/>
      <c r="C292" s="8"/>
      <c r="D292" s="8"/>
      <c r="E292" s="6"/>
      <c r="I292" s="6"/>
    </row>
    <row r="293" spans="2:9" s="5" customFormat="1" ht="20.45" customHeight="1" x14ac:dyDescent="0.2">
      <c r="B293" s="7"/>
      <c r="C293" s="8"/>
      <c r="D293" s="8"/>
      <c r="E293" s="6"/>
      <c r="I293" s="6"/>
    </row>
    <row r="294" spans="2:9" s="5" customFormat="1" ht="20.45" customHeight="1" x14ac:dyDescent="0.2">
      <c r="B294" s="7"/>
      <c r="C294" s="8"/>
      <c r="D294" s="8"/>
      <c r="E294" s="6"/>
      <c r="I294" s="6"/>
    </row>
    <row r="295" spans="2:9" s="5" customFormat="1" ht="20.45" customHeight="1" x14ac:dyDescent="0.2">
      <c r="B295" s="7"/>
      <c r="C295" s="8"/>
      <c r="D295" s="8"/>
      <c r="E295" s="6"/>
      <c r="I295" s="6"/>
    </row>
    <row r="296" spans="2:9" s="5" customFormat="1" ht="20.45" customHeight="1" x14ac:dyDescent="0.2">
      <c r="B296" s="7"/>
      <c r="C296" s="8"/>
      <c r="D296" s="8"/>
      <c r="E296" s="6"/>
      <c r="I296" s="6"/>
    </row>
    <row r="297" spans="2:9" s="5" customFormat="1" ht="20.45" customHeight="1" x14ac:dyDescent="0.2">
      <c r="B297" s="7"/>
      <c r="C297" s="8"/>
      <c r="D297" s="8"/>
      <c r="E297" s="6"/>
      <c r="I297" s="6"/>
    </row>
    <row r="298" spans="2:9" s="5" customFormat="1" ht="20.45" customHeight="1" x14ac:dyDescent="0.2">
      <c r="B298" s="7"/>
      <c r="C298" s="8"/>
      <c r="D298" s="8"/>
      <c r="E298" s="6"/>
      <c r="I298" s="6"/>
    </row>
    <row r="299" spans="2:9" s="5" customFormat="1" ht="20.45" customHeight="1" x14ac:dyDescent="0.2">
      <c r="B299" s="7"/>
      <c r="C299" s="8"/>
      <c r="D299" s="8"/>
      <c r="E299" s="6"/>
      <c r="I299" s="6"/>
    </row>
    <row r="300" spans="2:9" s="5" customFormat="1" ht="20.45" customHeight="1" x14ac:dyDescent="0.2">
      <c r="B300" s="7"/>
      <c r="C300" s="8"/>
      <c r="D300" s="8"/>
      <c r="E300" s="6"/>
      <c r="I300" s="6"/>
    </row>
    <row r="301" spans="2:9" s="5" customFormat="1" ht="20.45" customHeight="1" x14ac:dyDescent="0.2">
      <c r="B301" s="7"/>
      <c r="C301" s="8"/>
      <c r="D301" s="8"/>
      <c r="E301" s="6"/>
      <c r="I301" s="6"/>
    </row>
    <row r="302" spans="2:9" s="5" customFormat="1" ht="20.45" customHeight="1" x14ac:dyDescent="0.2">
      <c r="B302" s="7"/>
      <c r="C302" s="8"/>
      <c r="D302" s="8"/>
      <c r="E302" s="6"/>
      <c r="I302" s="6"/>
    </row>
    <row r="303" spans="2:9" s="5" customFormat="1" ht="20.45" customHeight="1" x14ac:dyDescent="0.2">
      <c r="B303" s="7"/>
      <c r="C303" s="8"/>
      <c r="D303" s="8"/>
      <c r="E303" s="6"/>
      <c r="I303" s="6"/>
    </row>
    <row r="304" spans="2:9" s="5" customFormat="1" ht="20.45" customHeight="1" x14ac:dyDescent="0.2">
      <c r="B304" s="7"/>
      <c r="C304" s="8"/>
      <c r="D304" s="8"/>
      <c r="E304" s="6"/>
      <c r="I304" s="6"/>
    </row>
    <row r="305" spans="2:9" s="5" customFormat="1" ht="20.45" customHeight="1" x14ac:dyDescent="0.2">
      <c r="B305" s="7"/>
      <c r="C305" s="8"/>
      <c r="D305" s="8"/>
      <c r="E305" s="6"/>
      <c r="I305" s="6"/>
    </row>
    <row r="306" spans="2:9" s="5" customFormat="1" ht="20.45" customHeight="1" x14ac:dyDescent="0.2">
      <c r="B306" s="7"/>
      <c r="C306" s="8"/>
      <c r="D306" s="8"/>
      <c r="E306" s="6"/>
      <c r="I306" s="6"/>
    </row>
    <row r="307" spans="2:9" s="5" customFormat="1" ht="20.45" customHeight="1" x14ac:dyDescent="0.2">
      <c r="B307" s="7"/>
      <c r="C307" s="8"/>
      <c r="D307" s="8"/>
      <c r="E307" s="6"/>
      <c r="I307" s="6"/>
    </row>
    <row r="308" spans="2:9" s="5" customFormat="1" ht="20.45" customHeight="1" x14ac:dyDescent="0.2">
      <c r="B308" s="7"/>
      <c r="C308" s="8"/>
      <c r="D308" s="8"/>
      <c r="E308" s="6"/>
      <c r="I308" s="6"/>
    </row>
    <row r="309" spans="2:9" s="5" customFormat="1" ht="20.45" customHeight="1" x14ac:dyDescent="0.2">
      <c r="B309" s="7"/>
      <c r="C309" s="8"/>
      <c r="D309" s="8"/>
      <c r="E309" s="6"/>
      <c r="I309" s="6"/>
    </row>
    <row r="310" spans="2:9" s="5" customFormat="1" ht="20.45" customHeight="1" x14ac:dyDescent="0.2">
      <c r="B310" s="7"/>
      <c r="C310" s="8"/>
      <c r="D310" s="8"/>
      <c r="E310" s="6"/>
      <c r="I310" s="6"/>
    </row>
    <row r="311" spans="2:9" s="5" customFormat="1" ht="20.45" customHeight="1" x14ac:dyDescent="0.2">
      <c r="B311" s="7"/>
      <c r="C311" s="8"/>
      <c r="D311" s="8"/>
      <c r="E311" s="6"/>
      <c r="I311" s="6"/>
    </row>
    <row r="312" spans="2:9" s="5" customFormat="1" ht="20.45" customHeight="1" x14ac:dyDescent="0.2">
      <c r="B312" s="7"/>
      <c r="C312" s="8"/>
      <c r="D312" s="8"/>
      <c r="E312" s="6"/>
      <c r="I312" s="6"/>
    </row>
    <row r="313" spans="2:9" s="5" customFormat="1" ht="20.45" customHeight="1" x14ac:dyDescent="0.2">
      <c r="B313" s="7"/>
      <c r="C313" s="8"/>
      <c r="D313" s="8"/>
      <c r="E313" s="6"/>
      <c r="I313" s="6"/>
    </row>
    <row r="314" spans="2:9" s="5" customFormat="1" ht="20.45" customHeight="1" x14ac:dyDescent="0.2">
      <c r="B314" s="7"/>
      <c r="C314" s="8"/>
      <c r="D314" s="8"/>
      <c r="E314" s="6"/>
      <c r="I314" s="6"/>
    </row>
    <row r="315" spans="2:9" s="5" customFormat="1" ht="20.45" customHeight="1" x14ac:dyDescent="0.2">
      <c r="B315" s="7"/>
      <c r="C315" s="8"/>
      <c r="D315" s="8"/>
      <c r="E315" s="6"/>
      <c r="I315" s="6"/>
    </row>
    <row r="316" spans="2:9" s="5" customFormat="1" ht="20.45" customHeight="1" x14ac:dyDescent="0.2">
      <c r="B316" s="7"/>
      <c r="C316" s="8"/>
      <c r="D316" s="8"/>
      <c r="E316" s="6"/>
      <c r="I316" s="6"/>
    </row>
    <row r="317" spans="2:9" s="5" customFormat="1" ht="20.45" customHeight="1" x14ac:dyDescent="0.2">
      <c r="B317" s="7"/>
      <c r="C317" s="8"/>
      <c r="D317" s="8"/>
      <c r="E317" s="6"/>
      <c r="I317" s="6"/>
    </row>
    <row r="318" spans="2:9" s="5" customFormat="1" ht="20.45" customHeight="1" x14ac:dyDescent="0.2">
      <c r="B318" s="7"/>
      <c r="C318" s="8"/>
      <c r="D318" s="8"/>
      <c r="E318" s="6"/>
      <c r="I318" s="6"/>
    </row>
    <row r="319" spans="2:9" s="5" customFormat="1" ht="20.45" customHeight="1" x14ac:dyDescent="0.2">
      <c r="B319" s="7"/>
      <c r="C319" s="8"/>
      <c r="D319" s="8"/>
      <c r="E319" s="6"/>
      <c r="I319" s="6"/>
    </row>
    <row r="320" spans="2:9" s="5" customFormat="1" ht="20.45" customHeight="1" x14ac:dyDescent="0.2">
      <c r="B320" s="7"/>
      <c r="C320" s="8"/>
      <c r="D320" s="8"/>
      <c r="E320" s="6"/>
      <c r="I320" s="6"/>
    </row>
    <row r="321" spans="2:9" s="5" customFormat="1" ht="20.45" customHeight="1" x14ac:dyDescent="0.2">
      <c r="B321" s="7"/>
      <c r="C321" s="8"/>
      <c r="D321" s="8"/>
      <c r="E321" s="6"/>
      <c r="I321" s="6"/>
    </row>
    <row r="322" spans="2:9" s="5" customFormat="1" ht="20.45" customHeight="1" x14ac:dyDescent="0.2">
      <c r="B322" s="7"/>
      <c r="C322" s="8"/>
      <c r="D322" s="8"/>
      <c r="E322" s="6"/>
      <c r="I322" s="6"/>
    </row>
    <row r="323" spans="2:9" s="5" customFormat="1" ht="20.45" customHeight="1" x14ac:dyDescent="0.2">
      <c r="B323" s="7"/>
      <c r="C323" s="8"/>
      <c r="D323" s="8"/>
      <c r="E323" s="6"/>
      <c r="I323" s="6"/>
    </row>
    <row r="324" spans="2:9" s="5" customFormat="1" ht="20.45" customHeight="1" x14ac:dyDescent="0.2">
      <c r="B324" s="7"/>
      <c r="C324" s="8"/>
      <c r="D324" s="8"/>
      <c r="E324" s="6"/>
      <c r="I324" s="6"/>
    </row>
    <row r="325" spans="2:9" s="5" customFormat="1" ht="20.45" customHeight="1" x14ac:dyDescent="0.2">
      <c r="B325" s="7"/>
      <c r="C325" s="8"/>
      <c r="D325" s="8"/>
      <c r="E325" s="6"/>
      <c r="I325" s="6"/>
    </row>
    <row r="326" spans="2:9" s="5" customFormat="1" ht="20.45" customHeight="1" x14ac:dyDescent="0.2">
      <c r="B326" s="7"/>
      <c r="C326" s="8"/>
      <c r="D326" s="8"/>
      <c r="E326" s="6"/>
      <c r="I326" s="6"/>
    </row>
    <row r="327" spans="2:9" s="5" customFormat="1" ht="20.45" customHeight="1" x14ac:dyDescent="0.2">
      <c r="B327" s="7"/>
      <c r="C327" s="8"/>
      <c r="D327" s="8"/>
      <c r="E327" s="6"/>
      <c r="I327" s="6"/>
    </row>
    <row r="328" spans="2:9" s="5" customFormat="1" ht="20.45" customHeight="1" x14ac:dyDescent="0.2">
      <c r="B328" s="7"/>
      <c r="C328" s="8"/>
      <c r="D328" s="8"/>
      <c r="E328" s="6"/>
      <c r="I328" s="6"/>
    </row>
    <row r="329" spans="2:9" s="5" customFormat="1" ht="20.45" customHeight="1" x14ac:dyDescent="0.2">
      <c r="B329" s="7"/>
      <c r="C329" s="8"/>
      <c r="D329" s="8"/>
      <c r="E329" s="6"/>
      <c r="I329" s="6"/>
    </row>
    <row r="330" spans="2:9" s="5" customFormat="1" ht="20.45" customHeight="1" x14ac:dyDescent="0.2">
      <c r="B330" s="7"/>
      <c r="C330" s="8"/>
      <c r="D330" s="8"/>
      <c r="E330" s="6"/>
      <c r="I330" s="6"/>
    </row>
    <row r="331" spans="2:9" s="5" customFormat="1" ht="20.45" customHeight="1" x14ac:dyDescent="0.2">
      <c r="B331" s="7"/>
      <c r="C331" s="8"/>
      <c r="D331" s="8"/>
      <c r="E331" s="6"/>
      <c r="I331" s="6"/>
    </row>
    <row r="332" spans="2:9" s="5" customFormat="1" ht="20.45" customHeight="1" x14ac:dyDescent="0.2">
      <c r="B332" s="7"/>
      <c r="C332" s="8"/>
      <c r="D332" s="8"/>
      <c r="E332" s="6"/>
      <c r="I332" s="6"/>
    </row>
    <row r="333" spans="2:9" s="5" customFormat="1" ht="20.45" customHeight="1" x14ac:dyDescent="0.2">
      <c r="B333" s="7"/>
      <c r="C333" s="8"/>
      <c r="D333" s="8"/>
      <c r="E333" s="6"/>
      <c r="I333" s="6"/>
    </row>
    <row r="334" spans="2:9" s="5" customFormat="1" ht="20.45" customHeight="1" x14ac:dyDescent="0.2">
      <c r="B334" s="7"/>
      <c r="C334" s="8"/>
      <c r="D334" s="8"/>
      <c r="E334" s="6"/>
      <c r="I334" s="6"/>
    </row>
    <row r="335" spans="2:9" s="5" customFormat="1" ht="20.45" customHeight="1" x14ac:dyDescent="0.2">
      <c r="B335" s="7"/>
      <c r="C335" s="8"/>
      <c r="D335" s="8"/>
      <c r="E335" s="6"/>
      <c r="I335" s="6"/>
    </row>
    <row r="336" spans="2:9" s="5" customFormat="1" ht="20.45" customHeight="1" x14ac:dyDescent="0.2">
      <c r="B336" s="7"/>
      <c r="C336" s="8"/>
      <c r="D336" s="8"/>
      <c r="E336" s="6"/>
      <c r="I336" s="6"/>
    </row>
    <row r="337" spans="2:9" s="5" customFormat="1" ht="20.45" customHeight="1" x14ac:dyDescent="0.2">
      <c r="B337" s="7"/>
      <c r="C337" s="8"/>
      <c r="D337" s="8"/>
      <c r="E337" s="6"/>
      <c r="I337" s="6"/>
    </row>
    <row r="338" spans="2:9" s="5" customFormat="1" ht="20.45" customHeight="1" x14ac:dyDescent="0.2">
      <c r="B338" s="7"/>
      <c r="C338" s="8"/>
      <c r="D338" s="8"/>
      <c r="E338" s="6"/>
      <c r="I338" s="6"/>
    </row>
    <row r="339" spans="2:9" s="5" customFormat="1" ht="20.45" customHeight="1" x14ac:dyDescent="0.2">
      <c r="B339" s="7"/>
      <c r="C339" s="8"/>
      <c r="D339" s="8"/>
      <c r="E339" s="6"/>
      <c r="I339" s="6"/>
    </row>
    <row r="340" spans="2:9" s="5" customFormat="1" ht="20.45" customHeight="1" x14ac:dyDescent="0.2">
      <c r="B340" s="7"/>
      <c r="C340" s="8"/>
      <c r="D340" s="8"/>
      <c r="E340" s="6"/>
      <c r="I340" s="6"/>
    </row>
    <row r="341" spans="2:9" s="5" customFormat="1" ht="20.45" customHeight="1" x14ac:dyDescent="0.2">
      <c r="B341" s="7"/>
      <c r="C341" s="8"/>
      <c r="D341" s="8"/>
      <c r="E341" s="6"/>
      <c r="I341" s="6"/>
    </row>
    <row r="342" spans="2:9" s="5" customFormat="1" ht="20.45" customHeight="1" x14ac:dyDescent="0.2">
      <c r="B342" s="7"/>
      <c r="C342" s="8"/>
      <c r="D342" s="8"/>
      <c r="E342" s="6"/>
      <c r="I342" s="6"/>
    </row>
    <row r="343" spans="2:9" s="5" customFormat="1" ht="20.45" customHeight="1" x14ac:dyDescent="0.2">
      <c r="B343" s="7"/>
      <c r="C343" s="8"/>
      <c r="D343" s="8"/>
      <c r="E343" s="6"/>
      <c r="I343" s="6"/>
    </row>
    <row r="344" spans="2:9" s="5" customFormat="1" ht="20.45" customHeight="1" x14ac:dyDescent="0.2">
      <c r="B344" s="7"/>
      <c r="C344" s="8"/>
      <c r="D344" s="8"/>
      <c r="E344" s="6"/>
      <c r="I344" s="6"/>
    </row>
    <row r="345" spans="2:9" s="5" customFormat="1" ht="20.45" customHeight="1" x14ac:dyDescent="0.2">
      <c r="B345" s="7"/>
      <c r="C345" s="8"/>
      <c r="D345" s="8"/>
      <c r="E345" s="6"/>
      <c r="I345" s="6"/>
    </row>
    <row r="346" spans="2:9" s="5" customFormat="1" ht="20.45" customHeight="1" x14ac:dyDescent="0.2">
      <c r="B346" s="7"/>
      <c r="C346" s="8"/>
      <c r="D346" s="8"/>
      <c r="E346" s="6"/>
      <c r="I346" s="6"/>
    </row>
    <row r="347" spans="2:9" s="5" customFormat="1" ht="20.45" customHeight="1" x14ac:dyDescent="0.2">
      <c r="B347" s="7"/>
      <c r="C347" s="8"/>
      <c r="D347" s="8"/>
      <c r="E347" s="6"/>
      <c r="I347" s="6"/>
    </row>
    <row r="348" spans="2:9" s="5" customFormat="1" ht="20.45" customHeight="1" x14ac:dyDescent="0.2">
      <c r="B348" s="7"/>
      <c r="C348" s="8"/>
      <c r="D348" s="8"/>
      <c r="E348" s="6"/>
      <c r="I348" s="6"/>
    </row>
    <row r="349" spans="2:9" s="5" customFormat="1" ht="20.45" customHeight="1" x14ac:dyDescent="0.2">
      <c r="B349" s="7"/>
      <c r="C349" s="8"/>
      <c r="D349" s="8"/>
      <c r="E349" s="6"/>
      <c r="I349" s="6"/>
    </row>
    <row r="350" spans="2:9" s="5" customFormat="1" ht="20.45" customHeight="1" x14ac:dyDescent="0.2">
      <c r="B350" s="7"/>
      <c r="C350" s="8"/>
      <c r="D350" s="8"/>
      <c r="E350" s="6"/>
      <c r="I350" s="6"/>
    </row>
    <row r="351" spans="2:9" s="5" customFormat="1" ht="20.45" customHeight="1" x14ac:dyDescent="0.2">
      <c r="B351" s="7"/>
      <c r="C351" s="8"/>
      <c r="D351" s="8"/>
      <c r="E351" s="6"/>
      <c r="I351" s="6"/>
    </row>
    <row r="352" spans="2:9" s="5" customFormat="1" ht="20.45" customHeight="1" x14ac:dyDescent="0.2">
      <c r="B352" s="7"/>
      <c r="C352" s="8"/>
      <c r="D352" s="8"/>
      <c r="E352" s="6"/>
      <c r="I352" s="6"/>
    </row>
    <row r="353" spans="2:9" s="5" customFormat="1" ht="20.45" customHeight="1" x14ac:dyDescent="0.2">
      <c r="B353" s="7"/>
      <c r="C353" s="8"/>
      <c r="D353" s="8"/>
      <c r="E353" s="6"/>
      <c r="I353" s="6"/>
    </row>
    <row r="354" spans="2:9" s="5" customFormat="1" ht="20.45" customHeight="1" x14ac:dyDescent="0.2">
      <c r="B354" s="7"/>
      <c r="C354" s="8"/>
      <c r="D354" s="8"/>
      <c r="E354" s="6"/>
      <c r="I354" s="6"/>
    </row>
    <row r="355" spans="2:9" s="5" customFormat="1" ht="20.45" customHeight="1" x14ac:dyDescent="0.2">
      <c r="B355" s="7"/>
      <c r="C355" s="8"/>
      <c r="D355" s="8"/>
      <c r="E355" s="6"/>
      <c r="I355" s="6"/>
    </row>
    <row r="356" spans="2:9" s="5" customFormat="1" ht="20.45" customHeight="1" x14ac:dyDescent="0.2">
      <c r="B356" s="7"/>
      <c r="C356" s="8"/>
      <c r="D356" s="8"/>
      <c r="E356" s="6"/>
      <c r="I356" s="6"/>
    </row>
    <row r="357" spans="2:9" s="5" customFormat="1" ht="20.45" customHeight="1" x14ac:dyDescent="0.2">
      <c r="B357" s="7"/>
      <c r="C357" s="8"/>
      <c r="D357" s="8"/>
      <c r="E357" s="6"/>
      <c r="I357" s="6"/>
    </row>
    <row r="358" spans="2:9" s="5" customFormat="1" ht="20.45" customHeight="1" x14ac:dyDescent="0.2">
      <c r="B358" s="7"/>
      <c r="C358" s="8"/>
      <c r="D358" s="8"/>
      <c r="E358" s="6"/>
      <c r="I358" s="6"/>
    </row>
    <row r="359" spans="2:9" s="5" customFormat="1" ht="20.45" customHeight="1" x14ac:dyDescent="0.2">
      <c r="B359" s="7"/>
      <c r="C359" s="8"/>
      <c r="D359" s="8"/>
      <c r="E359" s="6"/>
      <c r="I359" s="6"/>
    </row>
    <row r="360" spans="2:9" s="5" customFormat="1" ht="20.45" customHeight="1" x14ac:dyDescent="0.2">
      <c r="B360" s="7"/>
      <c r="C360" s="8"/>
      <c r="D360" s="8"/>
      <c r="E360" s="6"/>
      <c r="I360" s="6"/>
    </row>
    <row r="361" spans="2:9" s="5" customFormat="1" ht="20.45" customHeight="1" x14ac:dyDescent="0.2">
      <c r="B361" s="7"/>
      <c r="C361" s="8"/>
      <c r="D361" s="8"/>
      <c r="E361" s="6"/>
      <c r="I361" s="6"/>
    </row>
    <row r="362" spans="2:9" s="5" customFormat="1" ht="20.45" customHeight="1" x14ac:dyDescent="0.2">
      <c r="B362" s="7"/>
      <c r="C362" s="8"/>
      <c r="D362" s="8"/>
      <c r="E362" s="6"/>
      <c r="I362" s="6"/>
    </row>
    <row r="363" spans="2:9" s="5" customFormat="1" ht="20.45" customHeight="1" x14ac:dyDescent="0.2">
      <c r="B363" s="7"/>
      <c r="C363" s="8"/>
      <c r="D363" s="8"/>
      <c r="E363" s="6"/>
      <c r="I363" s="6"/>
    </row>
    <row r="364" spans="2:9" s="5" customFormat="1" ht="20.45" customHeight="1" x14ac:dyDescent="0.2">
      <c r="B364" s="7"/>
      <c r="C364" s="8"/>
      <c r="D364" s="8"/>
      <c r="E364" s="6"/>
      <c r="I364" s="6"/>
    </row>
    <row r="365" spans="2:9" s="5" customFormat="1" ht="20.45" customHeight="1" x14ac:dyDescent="0.2">
      <c r="B365" s="7"/>
      <c r="C365" s="8"/>
      <c r="D365" s="8"/>
      <c r="E365" s="6"/>
      <c r="I365" s="6"/>
    </row>
    <row r="366" spans="2:9" s="5" customFormat="1" ht="20.45" customHeight="1" x14ac:dyDescent="0.2">
      <c r="B366" s="7"/>
      <c r="C366" s="8"/>
      <c r="D366" s="8"/>
      <c r="E366" s="6"/>
      <c r="I366" s="6"/>
    </row>
    <row r="367" spans="2:9" s="5" customFormat="1" ht="20.45" customHeight="1" x14ac:dyDescent="0.2">
      <c r="B367" s="7"/>
      <c r="C367" s="8"/>
      <c r="D367" s="8"/>
      <c r="E367" s="6"/>
      <c r="I367" s="6"/>
    </row>
    <row r="368" spans="2:9" s="5" customFormat="1" ht="20.45" customHeight="1" x14ac:dyDescent="0.2">
      <c r="B368" s="7"/>
      <c r="C368" s="8"/>
      <c r="D368" s="8"/>
      <c r="E368" s="6"/>
      <c r="I368" s="6"/>
    </row>
    <row r="369" spans="2:9" s="5" customFormat="1" ht="20.45" customHeight="1" x14ac:dyDescent="0.2">
      <c r="B369" s="7"/>
      <c r="C369" s="8"/>
      <c r="D369" s="8"/>
      <c r="E369" s="6"/>
      <c r="I369" s="6"/>
    </row>
    <row r="370" spans="2:9" s="5" customFormat="1" ht="20.45" customHeight="1" x14ac:dyDescent="0.2">
      <c r="B370" s="7"/>
      <c r="C370" s="8"/>
      <c r="D370" s="8"/>
      <c r="E370" s="6"/>
      <c r="I370" s="6"/>
    </row>
    <row r="371" spans="2:9" s="5" customFormat="1" ht="20.45" customHeight="1" x14ac:dyDescent="0.2">
      <c r="B371" s="7"/>
      <c r="C371" s="8"/>
      <c r="D371" s="8"/>
      <c r="E371" s="6"/>
      <c r="I371" s="6"/>
    </row>
    <row r="372" spans="2:9" s="5" customFormat="1" ht="20.45" customHeight="1" x14ac:dyDescent="0.2">
      <c r="B372" s="7"/>
      <c r="C372" s="8"/>
      <c r="D372" s="8"/>
      <c r="E372" s="6"/>
      <c r="I372" s="6"/>
    </row>
    <row r="373" spans="2:9" s="5" customFormat="1" ht="20.45" customHeight="1" x14ac:dyDescent="0.2">
      <c r="B373" s="7"/>
      <c r="C373" s="8"/>
      <c r="D373" s="8"/>
      <c r="E373" s="6"/>
      <c r="I373" s="6"/>
    </row>
    <row r="374" spans="2:9" s="5" customFormat="1" ht="20.45" customHeight="1" x14ac:dyDescent="0.2">
      <c r="B374" s="7"/>
      <c r="C374" s="8"/>
      <c r="D374" s="8"/>
      <c r="E374" s="6"/>
      <c r="I374" s="6"/>
    </row>
    <row r="375" spans="2:9" s="5" customFormat="1" ht="20.45" customHeight="1" x14ac:dyDescent="0.2">
      <c r="B375" s="7"/>
      <c r="C375" s="8"/>
      <c r="D375" s="8"/>
      <c r="E375" s="6"/>
      <c r="I375" s="6"/>
    </row>
    <row r="376" spans="2:9" s="5" customFormat="1" ht="20.45" customHeight="1" x14ac:dyDescent="0.2">
      <c r="B376" s="7"/>
      <c r="C376" s="8"/>
      <c r="D376" s="8"/>
      <c r="E376" s="6"/>
      <c r="I376" s="6"/>
    </row>
    <row r="377" spans="2:9" s="5" customFormat="1" ht="20.45" customHeight="1" x14ac:dyDescent="0.2">
      <c r="B377" s="7"/>
      <c r="C377" s="8"/>
      <c r="D377" s="8"/>
      <c r="E377" s="6"/>
      <c r="I377" s="6"/>
    </row>
    <row r="378" spans="2:9" s="5" customFormat="1" ht="20.45" customHeight="1" x14ac:dyDescent="0.2">
      <c r="B378" s="7"/>
      <c r="C378" s="8"/>
      <c r="D378" s="8"/>
      <c r="E378" s="6"/>
      <c r="I378" s="6"/>
    </row>
    <row r="379" spans="2:9" s="5" customFormat="1" ht="20.45" customHeight="1" x14ac:dyDescent="0.2">
      <c r="B379" s="7"/>
      <c r="C379" s="8"/>
      <c r="D379" s="8"/>
      <c r="E379" s="6"/>
      <c r="I379" s="6"/>
    </row>
    <row r="380" spans="2:9" s="5" customFormat="1" ht="20.45" customHeight="1" x14ac:dyDescent="0.2">
      <c r="B380" s="7"/>
      <c r="C380" s="8"/>
      <c r="D380" s="8"/>
      <c r="E380" s="6"/>
      <c r="I380" s="6"/>
    </row>
    <row r="381" spans="2:9" s="5" customFormat="1" ht="20.45" customHeight="1" x14ac:dyDescent="0.2">
      <c r="B381" s="7"/>
      <c r="C381" s="8"/>
      <c r="D381" s="8"/>
      <c r="E381" s="6"/>
      <c r="I381" s="6"/>
    </row>
    <row r="382" spans="2:9" s="5" customFormat="1" ht="20.45" customHeight="1" x14ac:dyDescent="0.2">
      <c r="B382" s="7"/>
      <c r="C382" s="8"/>
      <c r="D382" s="8"/>
      <c r="E382" s="6"/>
      <c r="I382" s="6"/>
    </row>
    <row r="383" spans="2:9" s="5" customFormat="1" ht="20.45" customHeight="1" x14ac:dyDescent="0.2">
      <c r="B383" s="7"/>
      <c r="C383" s="8"/>
      <c r="D383" s="8"/>
      <c r="E383" s="6"/>
      <c r="I383" s="6"/>
    </row>
    <row r="384" spans="2:9" s="5" customFormat="1" ht="20.45" customHeight="1" x14ac:dyDescent="0.2">
      <c r="B384" s="7"/>
      <c r="C384" s="8"/>
      <c r="D384" s="8"/>
      <c r="E384" s="6"/>
      <c r="I384" s="6"/>
    </row>
    <row r="385" spans="2:9" s="5" customFormat="1" ht="20.45" customHeight="1" x14ac:dyDescent="0.2">
      <c r="B385" s="7"/>
      <c r="C385" s="8"/>
      <c r="D385" s="8"/>
      <c r="E385" s="6"/>
      <c r="I385" s="6"/>
    </row>
    <row r="386" spans="2:9" s="5" customFormat="1" ht="20.45" customHeight="1" x14ac:dyDescent="0.2">
      <c r="B386" s="7"/>
      <c r="C386" s="8"/>
      <c r="D386" s="8"/>
      <c r="E386" s="6"/>
      <c r="I386" s="6"/>
    </row>
    <row r="387" spans="2:9" s="5" customFormat="1" ht="20.45" customHeight="1" x14ac:dyDescent="0.2">
      <c r="B387" s="7"/>
      <c r="C387" s="8"/>
      <c r="D387" s="8"/>
      <c r="E387" s="6"/>
      <c r="I387" s="6"/>
    </row>
    <row r="388" spans="2:9" s="5" customFormat="1" ht="20.45" customHeight="1" x14ac:dyDescent="0.2">
      <c r="B388" s="7"/>
      <c r="C388" s="8"/>
      <c r="D388" s="8"/>
      <c r="E388" s="6"/>
      <c r="I388" s="6"/>
    </row>
    <row r="389" spans="2:9" s="5" customFormat="1" ht="20.45" customHeight="1" x14ac:dyDescent="0.2">
      <c r="B389" s="7"/>
      <c r="C389" s="8"/>
      <c r="D389" s="8"/>
      <c r="E389" s="6"/>
      <c r="I389" s="6"/>
    </row>
    <row r="390" spans="2:9" s="5" customFormat="1" ht="20.45" customHeight="1" x14ac:dyDescent="0.2">
      <c r="B390" s="7"/>
      <c r="C390" s="8"/>
      <c r="D390" s="8"/>
      <c r="E390" s="6"/>
      <c r="I390" s="6"/>
    </row>
    <row r="391" spans="2:9" s="5" customFormat="1" ht="20.45" customHeight="1" x14ac:dyDescent="0.2">
      <c r="B391" s="7"/>
      <c r="C391" s="8"/>
      <c r="D391" s="8"/>
      <c r="E391" s="6"/>
      <c r="I391" s="6"/>
    </row>
    <row r="392" spans="2:9" s="5" customFormat="1" ht="20.45" customHeight="1" x14ac:dyDescent="0.2">
      <c r="B392" s="7"/>
      <c r="C392" s="8"/>
      <c r="D392" s="8"/>
      <c r="E392" s="6"/>
      <c r="I392" s="6"/>
    </row>
    <row r="393" spans="2:9" s="5" customFormat="1" ht="20.45" customHeight="1" x14ac:dyDescent="0.2">
      <c r="B393" s="7"/>
      <c r="C393" s="8"/>
      <c r="D393" s="8"/>
      <c r="E393" s="6"/>
      <c r="I393" s="6"/>
    </row>
    <row r="394" spans="2:9" s="5" customFormat="1" ht="20.45" customHeight="1" x14ac:dyDescent="0.2">
      <c r="B394" s="7"/>
      <c r="C394" s="8"/>
      <c r="D394" s="8"/>
      <c r="E394" s="6"/>
      <c r="I394" s="6"/>
    </row>
    <row r="395" spans="2:9" s="5" customFormat="1" ht="20.45" customHeight="1" x14ac:dyDescent="0.2">
      <c r="B395" s="7"/>
      <c r="C395" s="8"/>
      <c r="D395" s="8"/>
      <c r="E395" s="6"/>
      <c r="I395" s="6"/>
    </row>
    <row r="396" spans="2:9" s="5" customFormat="1" ht="20.45" customHeight="1" x14ac:dyDescent="0.2">
      <c r="B396" s="7"/>
      <c r="C396" s="8"/>
      <c r="D396" s="8"/>
      <c r="E396" s="6"/>
      <c r="I396" s="6"/>
    </row>
    <row r="397" spans="2:9" s="5" customFormat="1" ht="20.45" customHeight="1" x14ac:dyDescent="0.2">
      <c r="B397" s="7"/>
      <c r="C397" s="8"/>
      <c r="D397" s="8"/>
      <c r="E397" s="6"/>
      <c r="I397" s="6"/>
    </row>
    <row r="398" spans="2:9" s="5" customFormat="1" ht="20.45" customHeight="1" x14ac:dyDescent="0.2">
      <c r="B398" s="7"/>
      <c r="C398" s="8"/>
      <c r="D398" s="8"/>
      <c r="E398" s="6"/>
      <c r="I398" s="6"/>
    </row>
  </sheetData>
  <mergeCells count="24">
    <mergeCell ref="A1:E1"/>
    <mergeCell ref="A2:E2"/>
    <mergeCell ref="A4:E4"/>
    <mergeCell ref="A141:E141"/>
    <mergeCell ref="A114:E114"/>
    <mergeCell ref="A119:E119"/>
    <mergeCell ref="A136:E136"/>
    <mergeCell ref="A50:E50"/>
    <mergeCell ref="A5:E5"/>
    <mergeCell ref="A6:E6"/>
    <mergeCell ref="A7:E7"/>
    <mergeCell ref="A8:E8"/>
    <mergeCell ref="A29:E29"/>
    <mergeCell ref="A127:E127"/>
    <mergeCell ref="A40:E40"/>
    <mergeCell ref="A108:E108"/>
    <mergeCell ref="A249:E249"/>
    <mergeCell ref="A247:E247"/>
    <mergeCell ref="A248:E248"/>
    <mergeCell ref="A61:E61"/>
    <mergeCell ref="A72:E72"/>
    <mergeCell ref="A84:E84"/>
    <mergeCell ref="A94:E94"/>
    <mergeCell ref="A102:E102"/>
  </mergeCells>
  <phoneticPr fontId="1" type="noConversion"/>
  <printOptions horizontalCentered="1"/>
  <pageMargins left="0.7" right="0.7" top="0.5" bottom="1" header="0.5" footer="0.5"/>
  <pageSetup scale="84" orientation="portrait" r:id="rId1"/>
  <headerFooter alignWithMargins="0"/>
  <rowBreaks count="8" manualBreakCount="8">
    <brk id="27" max="17" man="1"/>
    <brk id="60" max="17" man="1"/>
    <brk id="93" max="16383" man="1"/>
    <brk id="126" max="17" man="1"/>
    <brk id="158" max="17" man="1"/>
    <brk id="190" max="17" man="1"/>
    <brk id="212" max="17" man="1"/>
    <brk id="24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5"/>
  <sheetViews>
    <sheetView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W8" sqref="W8"/>
    </sheetView>
  </sheetViews>
  <sheetFormatPr defaultColWidth="9.140625" defaultRowHeight="12.75" x14ac:dyDescent="0.2"/>
  <cols>
    <col min="1" max="2" width="1.28515625" style="28" customWidth="1"/>
    <col min="3" max="3" width="9.5703125" style="28" customWidth="1"/>
    <col min="4" max="4" width="1.85546875" style="28" customWidth="1"/>
    <col min="5" max="5" width="1.28515625" style="28" customWidth="1"/>
    <col min="6" max="6" width="21.85546875" style="28" customWidth="1"/>
    <col min="7" max="8" width="0.5703125" style="28" customWidth="1"/>
    <col min="9" max="9" width="12.85546875" style="29" bestFit="1" customWidth="1"/>
    <col min="10" max="13" width="14" style="29" bestFit="1" customWidth="1"/>
    <col min="14" max="14" width="20" style="29" bestFit="1" customWidth="1"/>
    <col min="15" max="16" width="9.140625" style="28"/>
    <col min="17" max="17" width="11.140625" style="28" bestFit="1" customWidth="1"/>
    <col min="18" max="16384" width="9.140625" style="28"/>
  </cols>
  <sheetData>
    <row r="1" spans="1:14" ht="22.15" customHeight="1" x14ac:dyDescent="0.2">
      <c r="I1" s="34" t="s">
        <v>1541</v>
      </c>
      <c r="J1" s="33" t="s">
        <v>1540</v>
      </c>
      <c r="K1" s="33" t="s">
        <v>1578</v>
      </c>
      <c r="L1" s="37" t="s">
        <v>1579</v>
      </c>
      <c r="M1" s="37" t="s">
        <v>1580</v>
      </c>
      <c r="N1" s="43" t="s">
        <v>1591</v>
      </c>
    </row>
    <row r="2" spans="1:14" ht="11.1" customHeight="1" x14ac:dyDescent="0.2">
      <c r="C2" s="42" t="s">
        <v>1545</v>
      </c>
      <c r="D2" s="42"/>
      <c r="E2" s="42"/>
      <c r="F2" s="42"/>
      <c r="I2" s="34"/>
      <c r="J2" s="33"/>
      <c r="K2" s="33"/>
      <c r="L2" s="33"/>
    </row>
    <row r="3" spans="1:14" ht="11.1" customHeight="1" x14ac:dyDescent="0.2">
      <c r="A3" s="35" t="s">
        <v>1411</v>
      </c>
      <c r="B3" s="35"/>
      <c r="C3" s="35"/>
      <c r="D3" s="35"/>
      <c r="E3" s="35"/>
      <c r="F3" s="35"/>
      <c r="G3" s="35"/>
    </row>
    <row r="4" spans="1:14" ht="11.1" customHeight="1" x14ac:dyDescent="0.2">
      <c r="B4" s="35" t="s">
        <v>1412</v>
      </c>
      <c r="C4" s="35"/>
      <c r="D4" s="35"/>
      <c r="E4" s="35"/>
      <c r="F4" s="35"/>
      <c r="G4" s="35"/>
    </row>
    <row r="5" spans="1:14" ht="11.1" customHeight="1" x14ac:dyDescent="0.2">
      <c r="C5" s="31" t="s">
        <v>1413</v>
      </c>
      <c r="D5" s="31"/>
      <c r="E5" s="31"/>
      <c r="F5" s="31"/>
      <c r="G5" s="31"/>
      <c r="I5" s="32" t="e">
        <f>VLOOKUP($C$5,'[1]Page 1'!$B$5:$L$15,6,FALSE)</f>
        <v>#N/A</v>
      </c>
      <c r="J5" s="32" t="e">
        <f>VLOOKUP($C5,'[1]Page 1'!$B$5:$L$15,7,FALSE)</f>
        <v>#N/A</v>
      </c>
      <c r="K5" s="32" t="e">
        <f>VLOOKUP($C5,'[1]Page 1'!$B$5:$L$15,8,FALSE)</f>
        <v>#N/A</v>
      </c>
      <c r="L5" s="32" t="e">
        <f>VLOOKUP($C5,'[1]Page 1'!$B$5:$L$15,9,FALSE)</f>
        <v>#N/A</v>
      </c>
      <c r="M5" s="32" t="e">
        <f>VLOOKUP($C5,'[1]Page 1'!$B$5:$L$15,10,FALSE)</f>
        <v>#N/A</v>
      </c>
      <c r="N5" s="70">
        <v>1724056.15</v>
      </c>
    </row>
    <row r="6" spans="1:14" ht="11.1" customHeight="1" x14ac:dyDescent="0.2">
      <c r="C6" s="31" t="s">
        <v>1414</v>
      </c>
      <c r="D6" s="31"/>
      <c r="E6" s="31"/>
      <c r="F6" s="31"/>
      <c r="G6" s="31"/>
      <c r="I6" s="32" t="e">
        <f>VLOOKUP(C6,'[1]Page 1'!$B$5:$L$15,6,FALSE)</f>
        <v>#N/A</v>
      </c>
      <c r="J6" s="32" t="e">
        <f>VLOOKUP($C6,'[1]Page 1'!$B$5:$L$15,7,FALSE)</f>
        <v>#N/A</v>
      </c>
      <c r="K6" s="32" t="e">
        <f>VLOOKUP($C6,'[1]Page 1'!$B$5:$L$15,8,FALSE)</f>
        <v>#N/A</v>
      </c>
      <c r="L6" s="32" t="e">
        <f>VLOOKUP($C6,'[1]Page 1'!$B$5:$L$15,9,FALSE)</f>
        <v>#N/A</v>
      </c>
      <c r="M6" s="32" t="e">
        <f>VLOOKUP($C6,'[1]Page 1'!$B$5:$L$15,10,FALSE)</f>
        <v>#N/A</v>
      </c>
      <c r="N6" s="70">
        <v>242116</v>
      </c>
    </row>
    <row r="7" spans="1:14" ht="11.1" customHeight="1" x14ac:dyDescent="0.2">
      <c r="C7" s="31" t="s">
        <v>1415</v>
      </c>
      <c r="D7" s="31"/>
      <c r="E7" s="31"/>
      <c r="F7" s="31"/>
      <c r="G7" s="31"/>
      <c r="I7" s="32" t="e">
        <f>VLOOKUP(C7,'[1]Page 1'!$B$5:$L$15,6,FALSE)</f>
        <v>#N/A</v>
      </c>
      <c r="J7" s="32" t="e">
        <f>VLOOKUP($C7,'[1]Page 1'!$B$5:$L$15,7,FALSE)</f>
        <v>#N/A</v>
      </c>
      <c r="K7" s="32" t="e">
        <f>VLOOKUP($C7,'[1]Page 1'!$B$5:$L$15,8,FALSE)</f>
        <v>#N/A</v>
      </c>
      <c r="L7" s="32" t="e">
        <f>VLOOKUP($C7,'[1]Page 1'!$B$5:$L$15,9,FALSE)</f>
        <v>#N/A</v>
      </c>
      <c r="M7" s="32" t="e">
        <f>VLOOKUP($C7,'[1]Page 1'!$B$5:$L$15,10,FALSE)</f>
        <v>#N/A</v>
      </c>
      <c r="N7" s="70">
        <v>830627.15</v>
      </c>
    </row>
    <row r="8" spans="1:14" ht="11.1" customHeight="1" x14ac:dyDescent="0.2">
      <c r="C8" s="31" t="s">
        <v>1416</v>
      </c>
      <c r="D8" s="31"/>
      <c r="E8" s="31"/>
      <c r="F8" s="31"/>
      <c r="G8" s="31"/>
      <c r="I8" s="32" t="e">
        <f>VLOOKUP(C8,'[1]Page 1'!$B$5:$L$15,6,FALSE)</f>
        <v>#N/A</v>
      </c>
      <c r="J8" s="32" t="e">
        <f>VLOOKUP($C8,'[1]Page 1'!$B$5:$L$15,7,FALSE)</f>
        <v>#N/A</v>
      </c>
      <c r="K8" s="32" t="e">
        <f>VLOOKUP($C8,'[1]Page 1'!$B$5:$L$15,8,FALSE)</f>
        <v>#N/A</v>
      </c>
      <c r="L8" s="32" t="e">
        <f>VLOOKUP($C8,'[1]Page 1'!$B$5:$L$15,9,FALSE)</f>
        <v>#N/A</v>
      </c>
      <c r="M8" s="32" t="e">
        <f>VLOOKUP($C8,'[1]Page 1'!$B$5:$L$15,10,FALSE)</f>
        <v>#N/A</v>
      </c>
      <c r="N8" s="70">
        <v>95375</v>
      </c>
    </row>
    <row r="9" spans="1:14" ht="11.1" customHeight="1" x14ac:dyDescent="0.2">
      <c r="C9" s="31" t="s">
        <v>1417</v>
      </c>
      <c r="D9" s="31"/>
      <c r="E9" s="31"/>
      <c r="F9" s="31"/>
      <c r="G9" s="31"/>
      <c r="I9" s="32" t="e">
        <f>VLOOKUP(C9,'[1]Page 1'!$B$5:$L$15,6,FALSE)</f>
        <v>#N/A</v>
      </c>
      <c r="J9" s="32" t="e">
        <f>VLOOKUP($C9,'[1]Page 1'!$B$5:$L$15,7,FALSE)</f>
        <v>#N/A</v>
      </c>
      <c r="K9" s="32" t="e">
        <f>VLOOKUP($C9,'[1]Page 1'!$B$5:$L$15,8,FALSE)</f>
        <v>#N/A</v>
      </c>
      <c r="L9" s="32" t="e">
        <f>VLOOKUP($C9,'[1]Page 1'!$B$5:$L$15,9,FALSE)</f>
        <v>#N/A</v>
      </c>
      <c r="M9" s="32" t="e">
        <f>VLOOKUP($C9,'[1]Page 1'!$B$5:$L$15,10,FALSE)</f>
        <v>#N/A</v>
      </c>
      <c r="N9" s="70">
        <v>125058</v>
      </c>
    </row>
    <row r="10" spans="1:14" ht="11.1" customHeight="1" x14ac:dyDescent="0.2">
      <c r="C10" s="31" t="s">
        <v>1418</v>
      </c>
      <c r="D10" s="31"/>
      <c r="E10" s="31"/>
      <c r="F10" s="31"/>
      <c r="G10" s="31"/>
      <c r="I10" s="32" t="e">
        <f>VLOOKUP(C10,'[1]Page 1'!$B$5:$L$15,6,FALSE)</f>
        <v>#N/A</v>
      </c>
      <c r="J10" s="32" t="e">
        <f>VLOOKUP($C10,'[1]Page 1'!$B$5:$L$15,7,FALSE)</f>
        <v>#N/A</v>
      </c>
      <c r="K10" s="32" t="e">
        <f>VLOOKUP($C10,'[1]Page 1'!$B$5:$L$15,8,FALSE)</f>
        <v>#N/A</v>
      </c>
      <c r="L10" s="32" t="e">
        <f>VLOOKUP($C10,'[1]Page 1'!$B$5:$L$15,9,FALSE)</f>
        <v>#N/A</v>
      </c>
      <c r="M10" s="32" t="e">
        <f>VLOOKUP($C10,'[1]Page 1'!$B$5:$L$15,10,FALSE)</f>
        <v>#N/A</v>
      </c>
      <c r="N10" s="70">
        <v>570861</v>
      </c>
    </row>
    <row r="11" spans="1:14" ht="11.1" customHeight="1" x14ac:dyDescent="0.2">
      <c r="C11" s="31" t="s">
        <v>1419</v>
      </c>
      <c r="D11" s="31"/>
      <c r="E11" s="31"/>
      <c r="F11" s="31"/>
      <c r="G11" s="31"/>
      <c r="I11" s="32" t="e">
        <f>VLOOKUP(C11,'[1]Page 1'!$B$5:$L$15,6,FALSE)</f>
        <v>#N/A</v>
      </c>
      <c r="J11" s="32" t="e">
        <f>VLOOKUP($C11,'[1]Page 1'!$B$5:$L$15,7,FALSE)</f>
        <v>#N/A</v>
      </c>
      <c r="K11" s="32" t="e">
        <f>VLOOKUP($C11,'[1]Page 1'!$B$5:$L$15,8,FALSE)</f>
        <v>#N/A</v>
      </c>
      <c r="L11" s="32" t="e">
        <f>VLOOKUP($C11,'[1]Page 1'!$B$5:$L$15,9,FALSE)</f>
        <v>#N/A</v>
      </c>
      <c r="M11" s="32" t="e">
        <f>VLOOKUP($C11,'[1]Page 1'!$B$5:$L$15,10,FALSE)</f>
        <v>#N/A</v>
      </c>
      <c r="N11" s="70">
        <v>575765</v>
      </c>
    </row>
    <row r="12" spans="1:14" ht="11.1" customHeight="1" x14ac:dyDescent="0.2">
      <c r="C12" s="31" t="s">
        <v>1420</v>
      </c>
      <c r="D12" s="31"/>
      <c r="E12" s="31"/>
      <c r="F12" s="31"/>
      <c r="G12" s="31"/>
      <c r="I12" s="32" t="e">
        <f>VLOOKUP(C12,'[1]Page 1'!$B$5:$L$15,6,FALSE)</f>
        <v>#N/A</v>
      </c>
      <c r="J12" s="32" t="e">
        <f>VLOOKUP($C12,'[1]Page 1'!$B$5:$L$15,7,FALSE)</f>
        <v>#N/A</v>
      </c>
      <c r="K12" s="32" t="e">
        <f>VLOOKUP($C12,'[1]Page 1'!$B$5:$L$15,8,FALSE)</f>
        <v>#N/A</v>
      </c>
      <c r="L12" s="32" t="e">
        <f>VLOOKUP($C12,'[1]Page 1'!$B$5:$L$15,9,FALSE)</f>
        <v>#N/A</v>
      </c>
      <c r="M12" s="32" t="e">
        <f>VLOOKUP($C12,'[1]Page 1'!$B$5:$L$15,10,FALSE)</f>
        <v>#N/A</v>
      </c>
      <c r="N12" s="61">
        <v>-507750.21</v>
      </c>
    </row>
    <row r="13" spans="1:14" ht="11.1" customHeight="1" x14ac:dyDescent="0.2">
      <c r="C13" s="31" t="s">
        <v>1421</v>
      </c>
      <c r="D13" s="31"/>
      <c r="E13" s="31"/>
      <c r="F13" s="31"/>
      <c r="G13" s="31"/>
      <c r="I13" s="32" t="e">
        <f>VLOOKUP(C13,'[1]Page 1'!$B$5:$L$15,6,FALSE)</f>
        <v>#N/A</v>
      </c>
      <c r="J13" s="32" t="e">
        <f>VLOOKUP($C13,'[1]Page 1'!$B$5:$L$15,7,FALSE)</f>
        <v>#N/A</v>
      </c>
      <c r="K13" s="32" t="e">
        <f>VLOOKUP($C13,'[1]Page 1'!$B$5:$L$15,8,FALSE)</f>
        <v>#N/A</v>
      </c>
      <c r="L13" s="32" t="e">
        <f>VLOOKUP($C13,'[1]Page 1'!$B$5:$L$15,9,FALSE)</f>
        <v>#N/A</v>
      </c>
      <c r="M13" s="32" t="e">
        <f>VLOOKUP($C13,'[1]Page 1'!$B$5:$L$15,10,FALSE)</f>
        <v>#N/A</v>
      </c>
      <c r="N13" s="61">
        <v>-164138.12</v>
      </c>
    </row>
    <row r="14" spans="1:14" ht="11.1" customHeight="1" x14ac:dyDescent="0.2">
      <c r="C14" s="31" t="s">
        <v>1422</v>
      </c>
      <c r="D14" s="31"/>
      <c r="E14" s="31"/>
      <c r="F14" s="31"/>
      <c r="G14" s="31"/>
      <c r="I14" s="32" t="e">
        <f>VLOOKUP(C14,'[1]Page 1'!$B$5:$L$15,6,FALSE)</f>
        <v>#N/A</v>
      </c>
      <c r="J14" s="32" t="e">
        <f>VLOOKUP($C14,'[1]Page 1'!$B$5:$L$15,7,FALSE)</f>
        <v>#N/A</v>
      </c>
      <c r="K14" s="32" t="e">
        <f>VLOOKUP($C14,'[1]Page 1'!$B$5:$L$15,8,FALSE)</f>
        <v>#N/A</v>
      </c>
      <c r="L14" s="32" t="e">
        <f>VLOOKUP($C14,'[1]Page 1'!$B$5:$L$15,9,FALSE)</f>
        <v>#N/A</v>
      </c>
      <c r="M14" s="32" t="e">
        <f>VLOOKUP($C14,'[1]Page 1'!$B$5:$L$15,10,FALSE)</f>
        <v>#N/A</v>
      </c>
      <c r="N14" s="61">
        <v>-1985323.03</v>
      </c>
    </row>
    <row r="15" spans="1:14" ht="11.1" customHeight="1" x14ac:dyDescent="0.2">
      <c r="C15" s="31" t="s">
        <v>1423</v>
      </c>
      <c r="D15" s="31"/>
      <c r="E15" s="31"/>
      <c r="F15" s="31"/>
      <c r="G15" s="31"/>
      <c r="I15" s="32" t="e">
        <f>VLOOKUP(C15,'[1]Page 1'!$B$5:$L$15,6,FALSE)</f>
        <v>#N/A</v>
      </c>
      <c r="J15" s="32" t="e">
        <f>VLOOKUP($C15,'[1]Page 1'!$B$5:$L$15,7,FALSE)</f>
        <v>#N/A</v>
      </c>
      <c r="K15" s="32" t="e">
        <f>VLOOKUP($C15,'[1]Page 1'!$B$5:$L$15,8,FALSE)</f>
        <v>#N/A</v>
      </c>
      <c r="L15" s="32" t="e">
        <f>VLOOKUP($C15,'[1]Page 1'!$B$5:$L$15,9,FALSE)</f>
        <v>#N/A</v>
      </c>
      <c r="M15" s="32" t="e">
        <f>VLOOKUP($C15,'[1]Page 1'!$B$5:$L$15,10,FALSE)</f>
        <v>#N/A</v>
      </c>
      <c r="N15" s="62">
        <v>2025323.03</v>
      </c>
    </row>
    <row r="16" spans="1:14" ht="11.1" customHeight="1" x14ac:dyDescent="0.2">
      <c r="A16" s="35" t="s">
        <v>1424</v>
      </c>
      <c r="B16" s="35"/>
      <c r="C16" s="35"/>
      <c r="D16" s="35"/>
      <c r="E16" s="35"/>
      <c r="F16" s="35"/>
      <c r="G16" s="35"/>
      <c r="I16" s="40"/>
      <c r="J16" s="40"/>
      <c r="K16" s="40"/>
      <c r="L16" s="40"/>
      <c r="M16" s="40"/>
      <c r="N16" s="40"/>
    </row>
    <row r="17" spans="1:17" ht="11.1" customHeight="1" x14ac:dyDescent="0.2">
      <c r="B17" s="35" t="s">
        <v>1412</v>
      </c>
      <c r="C17" s="35"/>
      <c r="D17" s="35"/>
      <c r="E17" s="35"/>
      <c r="F17" s="35"/>
      <c r="G17" s="35"/>
    </row>
    <row r="18" spans="1:17" ht="11.1" customHeight="1" x14ac:dyDescent="0.2">
      <c r="C18" s="31" t="s">
        <v>1413</v>
      </c>
      <c r="D18" s="31"/>
      <c r="E18" s="31"/>
      <c r="F18" s="31"/>
      <c r="G18" s="31"/>
      <c r="I18" s="32" t="e">
        <f>VLOOKUP($C18,'[1]Page 1'!$B$17:$L$26,6,FALSE)</f>
        <v>#N/A</v>
      </c>
      <c r="J18" s="32" t="e">
        <f>VLOOKUP($C18,'[1]Page 1'!$B$17:$L$26,7,FALSE)</f>
        <v>#N/A</v>
      </c>
      <c r="K18" s="32" t="e">
        <f>VLOOKUP($C18,'[1]Page 1'!$B$17:$L$26,8,FALSE)</f>
        <v>#N/A</v>
      </c>
      <c r="L18" s="32" t="e">
        <f>VLOOKUP($C18,'[1]Page 1'!$B$17:$L$26,9,FALSE)</f>
        <v>#N/A</v>
      </c>
      <c r="M18" s="32" t="e">
        <f>VLOOKUP($C18,'[1]Page 1'!$B$17:$L$26,10,FALSE)</f>
        <v>#N/A</v>
      </c>
      <c r="N18" s="70">
        <v>1005873.29</v>
      </c>
    </row>
    <row r="19" spans="1:17" ht="11.1" customHeight="1" x14ac:dyDescent="0.2">
      <c r="C19" s="31" t="s">
        <v>1414</v>
      </c>
      <c r="D19" s="31"/>
      <c r="E19" s="31"/>
      <c r="F19" s="31"/>
      <c r="G19" s="31"/>
      <c r="I19" s="32" t="e">
        <f>VLOOKUP($C19,'[1]Page 1'!$B$17:$L$26,6,FALSE)</f>
        <v>#N/A</v>
      </c>
      <c r="J19" s="32" t="e">
        <f>VLOOKUP($C19,'[1]Page 1'!$B$17:$L$26,7,FALSE)</f>
        <v>#N/A</v>
      </c>
      <c r="K19" s="32" t="e">
        <f>VLOOKUP($C19,'[1]Page 1'!$B$17:$L$26,8,FALSE)</f>
        <v>#N/A</v>
      </c>
      <c r="L19" s="32" t="e">
        <f>VLOOKUP($C19,'[1]Page 1'!$B$17:$L$26,9,FALSE)</f>
        <v>#N/A</v>
      </c>
      <c r="M19" s="32" t="e">
        <f>VLOOKUP($C19,'[1]Page 1'!$B$17:$L$26,10,FALSE)</f>
        <v>#N/A</v>
      </c>
      <c r="N19" s="70">
        <v>180239</v>
      </c>
    </row>
    <row r="20" spans="1:17" ht="11.1" customHeight="1" x14ac:dyDescent="0.2">
      <c r="C20" s="31" t="s">
        <v>1415</v>
      </c>
      <c r="D20" s="31"/>
      <c r="E20" s="31"/>
      <c r="F20" s="31"/>
      <c r="G20" s="31"/>
      <c r="I20" s="32" t="e">
        <f>VLOOKUP($C20,'[1]Page 1'!$B$17:$L$26,6,FALSE)</f>
        <v>#N/A</v>
      </c>
      <c r="J20" s="32" t="e">
        <f>VLOOKUP($C20,'[1]Page 1'!$B$17:$L$26,7,FALSE)</f>
        <v>#N/A</v>
      </c>
      <c r="K20" s="32" t="e">
        <f>VLOOKUP($C20,'[1]Page 1'!$B$17:$L$26,8,FALSE)</f>
        <v>#N/A</v>
      </c>
      <c r="L20" s="32" t="e">
        <f>VLOOKUP($C20,'[1]Page 1'!$B$17:$L$26,9,FALSE)</f>
        <v>#N/A</v>
      </c>
      <c r="M20" s="32" t="e">
        <f>VLOOKUP($C20,'[1]Page 1'!$B$17:$L$26,10,FALSE)</f>
        <v>#N/A</v>
      </c>
      <c r="N20" s="70">
        <v>668255.46</v>
      </c>
    </row>
    <row r="21" spans="1:17" ht="11.1" customHeight="1" x14ac:dyDescent="0.2">
      <c r="C21" s="31" t="s">
        <v>1416</v>
      </c>
      <c r="D21" s="31"/>
      <c r="E21" s="31"/>
      <c r="F21" s="31"/>
      <c r="G21" s="31"/>
      <c r="I21" s="32" t="e">
        <f>VLOOKUP($C21,'[1]Page 1'!$B$17:$L$26,6,FALSE)</f>
        <v>#N/A</v>
      </c>
      <c r="J21" s="32" t="e">
        <f>VLOOKUP($C21,'[1]Page 1'!$B$17:$L$26,7,FALSE)</f>
        <v>#N/A</v>
      </c>
      <c r="K21" s="32" t="e">
        <f>VLOOKUP($C21,'[1]Page 1'!$B$17:$L$26,8,FALSE)</f>
        <v>#N/A</v>
      </c>
      <c r="L21" s="32" t="e">
        <f>VLOOKUP($C21,'[1]Page 1'!$B$17:$L$26,9,FALSE)</f>
        <v>#N/A</v>
      </c>
      <c r="M21" s="32" t="e">
        <f>VLOOKUP($C21,'[1]Page 1'!$B$17:$L$26,10,FALSE)</f>
        <v>#N/A</v>
      </c>
      <c r="N21" s="70">
        <v>48300</v>
      </c>
    </row>
    <row r="22" spans="1:17" ht="11.1" customHeight="1" x14ac:dyDescent="0.2">
      <c r="C22" s="31" t="s">
        <v>1417</v>
      </c>
      <c r="D22" s="31"/>
      <c r="E22" s="31"/>
      <c r="F22" s="31"/>
      <c r="G22" s="31"/>
      <c r="I22" s="32" t="e">
        <f>VLOOKUP($C22,'[1]Page 1'!$B$17:$L$26,6,FALSE)</f>
        <v>#N/A</v>
      </c>
      <c r="J22" s="32" t="e">
        <f>VLOOKUP($C22,'[1]Page 1'!$B$17:$L$26,7,FALSE)</f>
        <v>#N/A</v>
      </c>
      <c r="K22" s="32" t="e">
        <f>VLOOKUP($C22,'[1]Page 1'!$B$17:$L$26,8,FALSE)</f>
        <v>#N/A</v>
      </c>
      <c r="L22" s="32" t="e">
        <f>VLOOKUP($C22,'[1]Page 1'!$B$17:$L$26,9,FALSE)</f>
        <v>#N/A</v>
      </c>
      <c r="M22" s="32" t="e">
        <f>VLOOKUP($C22,'[1]Page 1'!$B$17:$L$26,10,FALSE)</f>
        <v>#N/A</v>
      </c>
      <c r="N22" s="70">
        <v>42402</v>
      </c>
    </row>
    <row r="23" spans="1:17" ht="11.1" customHeight="1" x14ac:dyDescent="0.2">
      <c r="C23" s="31" t="s">
        <v>1418</v>
      </c>
      <c r="D23" s="31"/>
      <c r="E23" s="31"/>
      <c r="F23" s="31"/>
      <c r="G23" s="31"/>
      <c r="I23" s="32" t="e">
        <f>VLOOKUP($C23,'[1]Page 1'!$B$17:$L$26,6,FALSE)</f>
        <v>#N/A</v>
      </c>
      <c r="J23" s="32" t="e">
        <f>VLOOKUP($C23,'[1]Page 1'!$B$17:$L$26,7,FALSE)</f>
        <v>#N/A</v>
      </c>
      <c r="K23" s="32" t="e">
        <f>VLOOKUP($C23,'[1]Page 1'!$B$17:$L$26,8,FALSE)</f>
        <v>#N/A</v>
      </c>
      <c r="L23" s="32" t="e">
        <f>VLOOKUP($C23,'[1]Page 1'!$B$17:$L$26,9,FALSE)</f>
        <v>#N/A</v>
      </c>
      <c r="M23" s="32" t="e">
        <f>VLOOKUP($C23,'[1]Page 1'!$B$17:$L$26,10,FALSE)</f>
        <v>#N/A</v>
      </c>
      <c r="N23" s="70">
        <v>239000</v>
      </c>
      <c r="O23" s="53" t="s">
        <v>1582</v>
      </c>
    </row>
    <row r="24" spans="1:17" ht="11.1" customHeight="1" x14ac:dyDescent="0.2">
      <c r="C24" s="31" t="s">
        <v>1420</v>
      </c>
      <c r="D24" s="31"/>
      <c r="E24" s="31"/>
      <c r="F24" s="31"/>
      <c r="G24" s="31"/>
      <c r="I24" s="32" t="e">
        <f>VLOOKUP($C24,'[1]Page 1'!$B$17:$L$26,6,FALSE)</f>
        <v>#N/A</v>
      </c>
      <c r="J24" s="32" t="e">
        <f>VLOOKUP($C24,'[1]Page 1'!$B$17:$L$26,7,FALSE)</f>
        <v>#N/A</v>
      </c>
      <c r="K24" s="32" t="e">
        <f>VLOOKUP($C24,'[1]Page 1'!$B$17:$L$26,8,FALSE)</f>
        <v>#N/A</v>
      </c>
      <c r="L24" s="32" t="e">
        <f>VLOOKUP($C24,'[1]Page 1'!$B$17:$L$26,9,FALSE)</f>
        <v>#N/A</v>
      </c>
      <c r="M24" s="32" t="e">
        <f>VLOOKUP($C24,'[1]Page 1'!$B$17:$L$26,10,FALSE)</f>
        <v>#N/A</v>
      </c>
      <c r="N24" s="61">
        <v>204101.59</v>
      </c>
    </row>
    <row r="25" spans="1:17" ht="11.1" customHeight="1" x14ac:dyDescent="0.2">
      <c r="C25" s="31" t="s">
        <v>1421</v>
      </c>
      <c r="D25" s="31"/>
      <c r="E25" s="31"/>
      <c r="F25" s="31"/>
      <c r="G25" s="31"/>
      <c r="I25" s="32" t="e">
        <f>VLOOKUP($C25,'[1]Page 1'!$B$17:$L$26,6,FALSE)</f>
        <v>#N/A</v>
      </c>
      <c r="J25" s="32" t="e">
        <f>VLOOKUP($C25,'[1]Page 1'!$B$17:$L$26,7,FALSE)</f>
        <v>#N/A</v>
      </c>
      <c r="K25" s="32" t="e">
        <f>VLOOKUP($C25,'[1]Page 1'!$B$17:$L$26,8,FALSE)</f>
        <v>#N/A</v>
      </c>
      <c r="L25" s="32" t="e">
        <f>VLOOKUP($C25,'[1]Page 1'!$B$17:$L$26,9,FALSE)</f>
        <v>#N/A</v>
      </c>
      <c r="M25" s="32" t="e">
        <f>VLOOKUP($C25,'[1]Page 1'!$B$17:$L$26,10,FALSE)</f>
        <v>#N/A</v>
      </c>
      <c r="N25" s="61">
        <v>125636.59</v>
      </c>
    </row>
    <row r="26" spans="1:17" ht="11.1" customHeight="1" x14ac:dyDescent="0.2">
      <c r="C26" s="31" t="s">
        <v>1422</v>
      </c>
      <c r="D26" s="31"/>
      <c r="E26" s="31"/>
      <c r="F26" s="31"/>
      <c r="G26" s="31"/>
      <c r="I26" s="32" t="e">
        <f>VLOOKUP($C26,'[1]Page 1'!$B$17:$L$26,6,FALSE)</f>
        <v>#N/A</v>
      </c>
      <c r="J26" s="32" t="e">
        <f>VLOOKUP($C26,'[1]Page 1'!$B$17:$L$26,7,FALSE)</f>
        <v>#N/A</v>
      </c>
      <c r="K26" s="32" t="e">
        <f>VLOOKUP($C26,'[1]Page 1'!$B$17:$L$26,8,FALSE)</f>
        <v>#N/A</v>
      </c>
      <c r="L26" s="32" t="e">
        <f>VLOOKUP($C26,'[1]Page 1'!$B$17:$L$26,9,FALSE)</f>
        <v>#N/A</v>
      </c>
      <c r="M26" s="32" t="e">
        <f>VLOOKUP($C26,'[1]Page 1'!$B$17:$L$26,10,FALSE)</f>
        <v>#N/A</v>
      </c>
      <c r="N26" s="61">
        <v>-552285.56000000006</v>
      </c>
    </row>
    <row r="27" spans="1:17" ht="11.1" customHeight="1" x14ac:dyDescent="0.2">
      <c r="C27" s="31" t="s">
        <v>1423</v>
      </c>
      <c r="D27" s="31"/>
      <c r="E27" s="31"/>
      <c r="F27" s="31"/>
      <c r="G27" s="31"/>
      <c r="I27" s="32" t="e">
        <f>VLOOKUP($C27,'[1]Page 1'!$B$17:$L$26,6,FALSE)</f>
        <v>#N/A</v>
      </c>
      <c r="J27" s="32" t="e">
        <f>VLOOKUP($C27,'[1]Page 1'!$B$17:$L$26,7,FALSE)</f>
        <v>#N/A</v>
      </c>
      <c r="K27" s="32" t="e">
        <f>VLOOKUP($C27,'[1]Page 1'!$B$17:$L$26,8,FALSE)</f>
        <v>#N/A</v>
      </c>
      <c r="L27" s="32" t="e">
        <f>VLOOKUP($C27,'[1]Page 1'!$B$17:$L$26,9,FALSE)</f>
        <v>#N/A</v>
      </c>
      <c r="M27" s="32" t="e">
        <f>VLOOKUP($C27,'[1]Page 1'!$B$17:$L$26,10,FALSE)</f>
        <v>#N/A</v>
      </c>
      <c r="N27" s="62">
        <v>592285.56000000006</v>
      </c>
    </row>
    <row r="28" spans="1:17" ht="11.1" customHeight="1" x14ac:dyDescent="0.2">
      <c r="A28" s="35" t="s">
        <v>1425</v>
      </c>
      <c r="B28" s="35"/>
      <c r="C28" s="35"/>
      <c r="D28" s="35"/>
      <c r="E28" s="35"/>
      <c r="F28" s="35"/>
      <c r="G28" s="35"/>
      <c r="I28" s="32"/>
      <c r="J28" s="32"/>
      <c r="K28" s="32"/>
      <c r="L28" s="32"/>
      <c r="M28" s="32"/>
      <c r="N28" s="40"/>
    </row>
    <row r="29" spans="1:17" ht="11.1" customHeight="1" x14ac:dyDescent="0.2">
      <c r="B29" s="35" t="s">
        <v>1412</v>
      </c>
      <c r="C29" s="35"/>
      <c r="D29" s="35"/>
      <c r="E29" s="35"/>
      <c r="F29" s="35"/>
      <c r="G29" s="35"/>
    </row>
    <row r="30" spans="1:17" ht="11.1" customHeight="1" x14ac:dyDescent="0.2">
      <c r="C30" s="31" t="s">
        <v>1413</v>
      </c>
      <c r="D30" s="31"/>
      <c r="E30" s="31"/>
      <c r="F30" s="31"/>
      <c r="G30" s="31"/>
      <c r="I30" s="32" t="e">
        <f>VLOOKUP($C30,'[1]Page 1'!$B$28:$L$40,6,FALSE)</f>
        <v>#N/A</v>
      </c>
      <c r="J30" s="32" t="e">
        <f>VLOOKUP($C30,'[1]Page 1'!$B$28:$L$40,7,FALSE)</f>
        <v>#N/A</v>
      </c>
      <c r="K30" s="32" t="e">
        <f>VLOOKUP($C30,'[1]Page 1'!$B$28:$L$40,8,FALSE)</f>
        <v>#N/A</v>
      </c>
      <c r="L30" s="32" t="e">
        <f>VLOOKUP($C30,'[1]Page 1'!$B$28:$L$40,9,FALSE)</f>
        <v>#N/A</v>
      </c>
      <c r="M30" s="32" t="e">
        <f>VLOOKUP($C30,'[1]Page 1'!$B$28:$L$40,10,FALSE)</f>
        <v>#N/A</v>
      </c>
      <c r="N30" s="70">
        <v>954696.85</v>
      </c>
    </row>
    <row r="31" spans="1:17" ht="11.1" customHeight="1" x14ac:dyDescent="0.2">
      <c r="C31" s="31" t="s">
        <v>1414</v>
      </c>
      <c r="D31" s="31"/>
      <c r="E31" s="31"/>
      <c r="F31" s="31"/>
      <c r="G31" s="31"/>
      <c r="I31" s="32" t="e">
        <f>VLOOKUP($C31,'[1]Page 1'!$B$28:$L$40,6,FALSE)</f>
        <v>#N/A</v>
      </c>
      <c r="J31" s="32" t="e">
        <f>VLOOKUP($C31,'[1]Page 1'!$B$28:$L$40,7,FALSE)</f>
        <v>#N/A</v>
      </c>
      <c r="K31" s="32" t="e">
        <f>VLOOKUP($C31,'[1]Page 1'!$B$28:$L$40,8,FALSE)</f>
        <v>#N/A</v>
      </c>
      <c r="L31" s="32" t="e">
        <f>VLOOKUP($C31,'[1]Page 1'!$B$28:$L$40,9,FALSE)</f>
        <v>#N/A</v>
      </c>
      <c r="M31" s="32" t="e">
        <f>VLOOKUP($C31,'[1]Page 1'!$B$28:$L$40,10,FALSE)</f>
        <v>#N/A</v>
      </c>
      <c r="N31" s="70">
        <v>223568</v>
      </c>
      <c r="P31" s="53" t="s">
        <v>1603</v>
      </c>
    </row>
    <row r="32" spans="1:17" ht="11.1" customHeight="1" x14ac:dyDescent="0.2">
      <c r="C32" s="31" t="s">
        <v>1415</v>
      </c>
      <c r="D32" s="31"/>
      <c r="E32" s="31"/>
      <c r="F32" s="31"/>
      <c r="G32" s="31"/>
      <c r="I32" s="32" t="e">
        <f>VLOOKUP($C32,'[1]Page 1'!$B$28:$L$40,6,FALSE)</f>
        <v>#N/A</v>
      </c>
      <c r="J32" s="32" t="e">
        <f>VLOOKUP($C32,'[1]Page 1'!$B$28:$L$40,7,FALSE)</f>
        <v>#N/A</v>
      </c>
      <c r="K32" s="32" t="e">
        <f>VLOOKUP($C32,'[1]Page 1'!$B$28:$L$40,8,FALSE)</f>
        <v>#N/A</v>
      </c>
      <c r="L32" s="32" t="e">
        <f>VLOOKUP($C32,'[1]Page 1'!$B$28:$L$40,9,FALSE)</f>
        <v>#N/A</v>
      </c>
      <c r="M32" s="32" t="e">
        <f>VLOOKUP($C32,'[1]Page 1'!$B$28:$L$40,10,FALSE)</f>
        <v>#N/A</v>
      </c>
      <c r="N32" s="70">
        <v>240572.24</v>
      </c>
      <c r="P32" s="70">
        <v>227304.24</v>
      </c>
      <c r="Q32" s="73">
        <f>+N32-P32</f>
        <v>13268</v>
      </c>
    </row>
    <row r="33" spans="1:15" ht="11.1" customHeight="1" x14ac:dyDescent="0.2">
      <c r="C33" s="31" t="s">
        <v>1416</v>
      </c>
      <c r="D33" s="31"/>
      <c r="E33" s="31"/>
      <c r="F33" s="31"/>
      <c r="G33" s="31"/>
      <c r="I33" s="32" t="e">
        <f>VLOOKUP($C33,'[1]Page 1'!$B$28:$L$40,6,FALSE)</f>
        <v>#N/A</v>
      </c>
      <c r="J33" s="32" t="e">
        <f>VLOOKUP($C33,'[1]Page 1'!$B$28:$L$40,7,FALSE)</f>
        <v>#N/A</v>
      </c>
      <c r="K33" s="32" t="e">
        <f>VLOOKUP($C33,'[1]Page 1'!$B$28:$L$40,8,FALSE)</f>
        <v>#N/A</v>
      </c>
      <c r="L33" s="32" t="e">
        <f>VLOOKUP($C33,'[1]Page 1'!$B$28:$L$40,9,FALSE)</f>
        <v>#N/A</v>
      </c>
      <c r="M33" s="32" t="e">
        <f>VLOOKUP($C33,'[1]Page 1'!$B$28:$L$40,10,FALSE)</f>
        <v>#N/A</v>
      </c>
      <c r="N33" s="70">
        <v>68310</v>
      </c>
    </row>
    <row r="34" spans="1:15" ht="11.1" customHeight="1" x14ac:dyDescent="0.2">
      <c r="C34" s="31" t="s">
        <v>1417</v>
      </c>
      <c r="D34" s="31"/>
      <c r="E34" s="31"/>
      <c r="F34" s="31"/>
      <c r="G34" s="31"/>
      <c r="I34" s="32" t="e">
        <f>VLOOKUP($C34,'[1]Page 1'!$B$28:$L$40,6,FALSE)</f>
        <v>#N/A</v>
      </c>
      <c r="J34" s="32" t="e">
        <f>VLOOKUP($C34,'[1]Page 1'!$B$28:$L$40,7,FALSE)</f>
        <v>#N/A</v>
      </c>
      <c r="K34" s="32" t="e">
        <f>VLOOKUP($C34,'[1]Page 1'!$B$28:$L$40,8,FALSE)</f>
        <v>#N/A</v>
      </c>
      <c r="L34" s="32" t="e">
        <f>VLOOKUP($C34,'[1]Page 1'!$B$28:$L$40,9,FALSE)</f>
        <v>#N/A</v>
      </c>
      <c r="M34" s="32" t="e">
        <f>VLOOKUP($C34,'[1]Page 1'!$B$28:$L$40,10,FALSE)</f>
        <v>#N/A</v>
      </c>
      <c r="N34" s="70">
        <v>185875</v>
      </c>
    </row>
    <row r="35" spans="1:15" ht="11.1" customHeight="1" x14ac:dyDescent="0.2">
      <c r="C35" s="31" t="s">
        <v>1426</v>
      </c>
      <c r="D35" s="31"/>
      <c r="E35" s="31"/>
      <c r="F35" s="31"/>
      <c r="G35" s="31"/>
      <c r="I35" s="32" t="e">
        <f>VLOOKUP($C35,'[1]Page 1'!$B$28:$L$40,6,FALSE)</f>
        <v>#N/A</v>
      </c>
      <c r="J35" s="32" t="e">
        <f>VLOOKUP($C35,'[1]Page 1'!$B$28:$L$40,7,FALSE)</f>
        <v>#N/A</v>
      </c>
      <c r="K35" s="32" t="e">
        <f>VLOOKUP($C35,'[1]Page 1'!$B$28:$L$40,8,FALSE)</f>
        <v>#N/A</v>
      </c>
      <c r="L35" s="32" t="e">
        <f>VLOOKUP($C35,'[1]Page 1'!$B$28:$L$40,9,FALSE)</f>
        <v>#N/A</v>
      </c>
      <c r="M35" s="32" t="e">
        <f>VLOOKUP($C35,'[1]Page 1'!$B$28:$L$40,10,FALSE)</f>
        <v>#N/A</v>
      </c>
      <c r="N35" s="70">
        <v>96080</v>
      </c>
    </row>
    <row r="36" spans="1:15" ht="11.1" customHeight="1" x14ac:dyDescent="0.2">
      <c r="C36" s="31" t="s">
        <v>1418</v>
      </c>
      <c r="D36" s="31"/>
      <c r="E36" s="31"/>
      <c r="F36" s="31"/>
      <c r="G36" s="31"/>
      <c r="I36" s="32" t="e">
        <f>VLOOKUP($C36,'[1]Page 1'!$B$28:$L$40,6,FALSE)</f>
        <v>#N/A</v>
      </c>
      <c r="J36" s="32" t="e">
        <f>VLOOKUP($C36,'[1]Page 1'!$B$28:$L$40,7,FALSE)</f>
        <v>#N/A</v>
      </c>
      <c r="K36" s="32" t="e">
        <f>VLOOKUP($C36,'[1]Page 1'!$B$28:$L$40,8,FALSE)</f>
        <v>#N/A</v>
      </c>
      <c r="L36" s="32" t="e">
        <f>VLOOKUP($C36,'[1]Page 1'!$B$28:$L$40,9,FALSE)</f>
        <v>#N/A</v>
      </c>
      <c r="M36" s="32" t="e">
        <f>VLOOKUP($C36,'[1]Page 1'!$B$28:$L$40,10,FALSE)</f>
        <v>#N/A</v>
      </c>
      <c r="N36" s="70">
        <v>158500</v>
      </c>
      <c r="O36" s="53" t="s">
        <v>1582</v>
      </c>
    </row>
    <row r="37" spans="1:15" ht="11.1" customHeight="1" x14ac:dyDescent="0.2">
      <c r="C37" s="31" t="s">
        <v>1419</v>
      </c>
      <c r="D37" s="31"/>
      <c r="E37" s="31"/>
      <c r="F37" s="31"/>
      <c r="G37" s="31"/>
      <c r="I37" s="32" t="e">
        <f>VLOOKUP($C37,'[1]Page 1'!$B$28:$L$40,6,FALSE)</f>
        <v>#N/A</v>
      </c>
      <c r="J37" s="32" t="e">
        <f>VLOOKUP($C37,'[1]Page 1'!$B$28:$L$40,7,FALSE)</f>
        <v>#N/A</v>
      </c>
      <c r="K37" s="32" t="e">
        <f>VLOOKUP($C37,'[1]Page 1'!$B$28:$L$40,8,FALSE)</f>
        <v>#N/A</v>
      </c>
      <c r="L37" s="32" t="e">
        <f>VLOOKUP($C37,'[1]Page 1'!$B$28:$L$40,9,FALSE)</f>
        <v>#N/A</v>
      </c>
      <c r="M37" s="32" t="e">
        <f>VLOOKUP($C37,'[1]Page 1'!$B$28:$L$40,10,FALSE)</f>
        <v>#N/A</v>
      </c>
      <c r="N37" s="61">
        <v>0</v>
      </c>
    </row>
    <row r="38" spans="1:15" ht="11.1" customHeight="1" x14ac:dyDescent="0.2">
      <c r="C38" s="31" t="s">
        <v>1420</v>
      </c>
      <c r="D38" s="31"/>
      <c r="E38" s="31"/>
      <c r="F38" s="31"/>
      <c r="G38" s="31"/>
      <c r="I38" s="32" t="e">
        <f>VLOOKUP($C38,'[1]Page 1'!$B$28:$L$40,6,FALSE)</f>
        <v>#N/A</v>
      </c>
      <c r="J38" s="32" t="e">
        <f>VLOOKUP($C38,'[1]Page 1'!$B$28:$L$40,7,FALSE)</f>
        <v>#N/A</v>
      </c>
      <c r="K38" s="32" t="e">
        <f>VLOOKUP($C38,'[1]Page 1'!$B$28:$L$40,8,FALSE)</f>
        <v>#N/A</v>
      </c>
      <c r="L38" s="32" t="e">
        <f>VLOOKUP($C38,'[1]Page 1'!$B$28:$L$40,9,FALSE)</f>
        <v>#N/A</v>
      </c>
      <c r="M38" s="32" t="e">
        <f>VLOOKUP($C38,'[1]Page 1'!$B$28:$L$40,10,FALSE)</f>
        <v>#N/A</v>
      </c>
      <c r="N38" s="61">
        <v>137923.99</v>
      </c>
    </row>
    <row r="39" spans="1:15" ht="11.1" customHeight="1" x14ac:dyDescent="0.2">
      <c r="C39" s="31" t="s">
        <v>1421</v>
      </c>
      <c r="D39" s="31"/>
      <c r="E39" s="31"/>
      <c r="F39" s="31"/>
      <c r="G39" s="31"/>
      <c r="I39" s="32" t="e">
        <f>VLOOKUP($C39,'[1]Page 1'!$B$28:$L$40,6,FALSE)</f>
        <v>#N/A</v>
      </c>
      <c r="J39" s="32" t="e">
        <f>VLOOKUP($C39,'[1]Page 1'!$B$28:$L$40,7,FALSE)</f>
        <v>#N/A</v>
      </c>
      <c r="K39" s="32" t="e">
        <f>VLOOKUP($C39,'[1]Page 1'!$B$28:$L$40,8,FALSE)</f>
        <v>#N/A</v>
      </c>
      <c r="L39" s="32" t="e">
        <f>VLOOKUP($C39,'[1]Page 1'!$B$28:$L$40,9,FALSE)</f>
        <v>#N/A</v>
      </c>
      <c r="M39" s="32" t="e">
        <f>VLOOKUP($C39,'[1]Page 1'!$B$28:$L$40,10,FALSE)</f>
        <v>#N/A</v>
      </c>
      <c r="N39" s="61">
        <v>4052.79</v>
      </c>
    </row>
    <row r="40" spans="1:15" ht="11.1" customHeight="1" x14ac:dyDescent="0.2">
      <c r="C40" s="31" t="s">
        <v>1427</v>
      </c>
      <c r="D40" s="31"/>
      <c r="E40" s="31"/>
      <c r="F40" s="31"/>
      <c r="G40" s="31"/>
      <c r="I40" s="32" t="e">
        <f>VLOOKUP($C40,'[1]Page 1'!$B$28:$L$40,6,FALSE)</f>
        <v>#N/A</v>
      </c>
      <c r="J40" s="32" t="e">
        <f>VLOOKUP($C40,'[1]Page 1'!$B$28:$L$40,7,FALSE)</f>
        <v>#N/A</v>
      </c>
      <c r="K40" s="32" t="e">
        <f>VLOOKUP($C40,'[1]Page 1'!$B$28:$L$40,8,FALSE)</f>
        <v>#N/A</v>
      </c>
      <c r="L40" s="32" t="e">
        <f>VLOOKUP($C40,'[1]Page 1'!$B$28:$L$40,9,FALSE)</f>
        <v>#N/A</v>
      </c>
      <c r="M40" s="32" t="e">
        <f>VLOOKUP($C40,'[1]Page 1'!$B$28:$L$40,10,FALSE)</f>
        <v>#N/A</v>
      </c>
      <c r="N40" s="61">
        <v>0</v>
      </c>
    </row>
    <row r="41" spans="1:15" ht="11.1" customHeight="1" x14ac:dyDescent="0.2">
      <c r="C41" s="31" t="s">
        <v>1422</v>
      </c>
      <c r="D41" s="31"/>
      <c r="E41" s="31"/>
      <c r="F41" s="31"/>
      <c r="G41" s="31"/>
      <c r="I41" s="32" t="e">
        <f>VLOOKUP($C41,'[1]Page 1'!$B$28:$L$40,6,FALSE)</f>
        <v>#N/A</v>
      </c>
      <c r="J41" s="32" t="e">
        <f>VLOOKUP($C41,'[1]Page 1'!$B$28:$L$40,7,FALSE)</f>
        <v>#N/A</v>
      </c>
      <c r="K41" s="32" t="e">
        <f>VLOOKUP($C41,'[1]Page 1'!$B$28:$L$40,8,FALSE)</f>
        <v>#N/A</v>
      </c>
      <c r="L41" s="32" t="e">
        <f>VLOOKUP($C41,'[1]Page 1'!$B$28:$L$40,9,FALSE)</f>
        <v>#N/A</v>
      </c>
      <c r="M41" s="32" t="e">
        <f>VLOOKUP($C41,'[1]Page 1'!$B$28:$L$40,10,FALSE)</f>
        <v>#N/A</v>
      </c>
      <c r="N41" s="61">
        <v>-1177430.17</v>
      </c>
    </row>
    <row r="42" spans="1:15" ht="11.1" customHeight="1" x14ac:dyDescent="0.2">
      <c r="C42" s="31" t="s">
        <v>1423</v>
      </c>
      <c r="D42" s="31"/>
      <c r="E42" s="31"/>
      <c r="F42" s="31"/>
      <c r="G42" s="31"/>
      <c r="I42" s="32" t="e">
        <f>VLOOKUP($C42,'[1]Page 1'!$B$28:$L$40,6,FALSE)</f>
        <v>#N/A</v>
      </c>
      <c r="J42" s="32" t="e">
        <f>VLOOKUP($C42,'[1]Page 1'!$B$28:$L$40,7,FALSE)</f>
        <v>#N/A</v>
      </c>
      <c r="K42" s="32" t="e">
        <f>VLOOKUP($C42,'[1]Page 1'!$B$28:$L$40,8,FALSE)</f>
        <v>#N/A</v>
      </c>
      <c r="L42" s="32" t="e">
        <f>VLOOKUP($C42,'[1]Page 1'!$B$28:$L$40,9,FALSE)</f>
        <v>#N/A</v>
      </c>
      <c r="M42" s="32" t="e">
        <f>VLOOKUP($C42,'[1]Page 1'!$B$28:$L$40,10,FALSE)</f>
        <v>#N/A</v>
      </c>
      <c r="N42" s="62">
        <v>1177430.17</v>
      </c>
    </row>
    <row r="43" spans="1:15" ht="11.1" customHeight="1" x14ac:dyDescent="0.2">
      <c r="A43" s="35" t="s">
        <v>1428</v>
      </c>
      <c r="B43" s="35"/>
      <c r="C43" s="35"/>
      <c r="D43" s="35"/>
      <c r="E43" s="35"/>
      <c r="F43" s="35"/>
      <c r="G43" s="35"/>
      <c r="I43" s="40"/>
      <c r="J43" s="40"/>
      <c r="K43" s="40"/>
      <c r="L43" s="40"/>
      <c r="M43" s="40"/>
      <c r="N43" s="40"/>
    </row>
    <row r="44" spans="1:15" ht="11.1" customHeight="1" x14ac:dyDescent="0.2">
      <c r="B44" s="35" t="s">
        <v>1412</v>
      </c>
      <c r="C44" s="35"/>
      <c r="D44" s="35"/>
      <c r="E44" s="35"/>
      <c r="F44" s="35"/>
      <c r="G44" s="35"/>
    </row>
    <row r="45" spans="1:15" ht="11.1" customHeight="1" x14ac:dyDescent="0.2">
      <c r="C45" s="31" t="s">
        <v>1413</v>
      </c>
      <c r="D45" s="31"/>
      <c r="E45" s="31"/>
      <c r="F45" s="31"/>
      <c r="G45" s="31"/>
      <c r="I45" s="32" t="e">
        <f>VLOOKUP(C45,'[1]Page 1'!$B$42:$L$50,6,FALSE)</f>
        <v>#N/A</v>
      </c>
      <c r="J45" s="32" t="e">
        <f>VLOOKUP($C45,'[1]Page 1'!$B$42:$L$50,7,FALSE)</f>
        <v>#N/A</v>
      </c>
      <c r="K45" s="32" t="e">
        <f>VLOOKUP($C45,'[1]Page 1'!$B$42:$L$50,8,FALSE)</f>
        <v>#N/A</v>
      </c>
      <c r="L45" s="32" t="e">
        <f>VLOOKUP($C45,'[1]Page 1'!$B$42:$L$50,9,FALSE)</f>
        <v>#N/A</v>
      </c>
      <c r="M45" s="32" t="e">
        <f>VLOOKUP($C45,'[1]Page 1'!$B$42:$L$50,10,FALSE)</f>
        <v>#N/A</v>
      </c>
      <c r="N45" s="70">
        <v>48555.92</v>
      </c>
    </row>
    <row r="46" spans="1:15" ht="11.1" customHeight="1" x14ac:dyDescent="0.2">
      <c r="C46" s="31" t="s">
        <v>1414</v>
      </c>
      <c r="D46" s="31"/>
      <c r="E46" s="31"/>
      <c r="F46" s="31"/>
      <c r="G46" s="31"/>
      <c r="I46" s="32" t="e">
        <f>VLOOKUP(C46,'[1]Page 1'!$B$42:$L$50,6,FALSE)</f>
        <v>#N/A</v>
      </c>
      <c r="J46" s="32" t="e">
        <f>VLOOKUP($C46,'[1]Page 1'!$B$42:$L$50,7,FALSE)</f>
        <v>#N/A</v>
      </c>
      <c r="K46" s="32" t="e">
        <f>VLOOKUP($C46,'[1]Page 1'!$B$42:$L$50,8,FALSE)</f>
        <v>#N/A</v>
      </c>
      <c r="L46" s="32" t="e">
        <f>VLOOKUP($C46,'[1]Page 1'!$B$42:$L$50,9,FALSE)</f>
        <v>#N/A</v>
      </c>
      <c r="M46" s="32" t="e">
        <f>VLOOKUP($C46,'[1]Page 1'!$B$42:$L$50,10,FALSE)</f>
        <v>#N/A</v>
      </c>
      <c r="N46" s="70">
        <v>5882</v>
      </c>
    </row>
    <row r="47" spans="1:15" ht="11.1" customHeight="1" x14ac:dyDescent="0.2">
      <c r="C47" s="31" t="s">
        <v>1415</v>
      </c>
      <c r="D47" s="31"/>
      <c r="E47" s="31"/>
      <c r="F47" s="31"/>
      <c r="G47" s="31"/>
      <c r="I47" s="32" t="e">
        <f>VLOOKUP(C47,'[1]Page 1'!$B$42:$L$50,6,FALSE)</f>
        <v>#N/A</v>
      </c>
      <c r="J47" s="32" t="e">
        <f>VLOOKUP($C47,'[1]Page 1'!$B$42:$L$50,7,FALSE)</f>
        <v>#N/A</v>
      </c>
      <c r="K47" s="32" t="e">
        <f>VLOOKUP($C47,'[1]Page 1'!$B$42:$L$50,8,FALSE)</f>
        <v>#N/A</v>
      </c>
      <c r="L47" s="32" t="e">
        <f>VLOOKUP($C47,'[1]Page 1'!$B$42:$L$50,9,FALSE)</f>
        <v>#N/A</v>
      </c>
      <c r="M47" s="32" t="e">
        <f>VLOOKUP($C47,'[1]Page 1'!$B$42:$L$50,10,FALSE)</f>
        <v>#N/A</v>
      </c>
      <c r="N47" s="70">
        <v>31688.42</v>
      </c>
    </row>
    <row r="48" spans="1:15" ht="11.1" customHeight="1" x14ac:dyDescent="0.2">
      <c r="C48" s="31" t="s">
        <v>1416</v>
      </c>
      <c r="D48" s="31"/>
      <c r="E48" s="31"/>
      <c r="F48" s="31"/>
      <c r="G48" s="31"/>
      <c r="I48" s="32" t="e">
        <f>VLOOKUP(C48,'[1]Page 1'!$B$42:$L$50,6,FALSE)</f>
        <v>#N/A</v>
      </c>
      <c r="J48" s="32" t="e">
        <f>VLOOKUP($C48,'[1]Page 1'!$B$42:$L$50,7,FALSE)</f>
        <v>#N/A</v>
      </c>
      <c r="K48" s="32" t="e">
        <f>VLOOKUP($C48,'[1]Page 1'!$B$42:$L$50,8,FALSE)</f>
        <v>#N/A</v>
      </c>
      <c r="L48" s="32" t="e">
        <f>VLOOKUP($C48,'[1]Page 1'!$B$42:$L$50,9,FALSE)</f>
        <v>#N/A</v>
      </c>
      <c r="M48" s="32" t="e">
        <f>VLOOKUP($C48,'[1]Page 1'!$B$42:$L$50,10,FALSE)</f>
        <v>#N/A</v>
      </c>
      <c r="N48" s="70">
        <v>18000</v>
      </c>
    </row>
    <row r="49" spans="1:15" ht="11.1" customHeight="1" x14ac:dyDescent="0.2">
      <c r="C49" s="31" t="s">
        <v>1417</v>
      </c>
      <c r="D49" s="31"/>
      <c r="E49" s="31"/>
      <c r="F49" s="31"/>
      <c r="G49" s="31"/>
      <c r="I49" s="32" t="e">
        <f>VLOOKUP(C49,'[1]Page 1'!$B$42:$L$50,6,FALSE)</f>
        <v>#N/A</v>
      </c>
      <c r="J49" s="32" t="e">
        <f>VLOOKUP($C49,'[1]Page 1'!$B$42:$L$50,7,FALSE)</f>
        <v>#N/A</v>
      </c>
      <c r="K49" s="32" t="e">
        <f>VLOOKUP($C49,'[1]Page 1'!$B$42:$L$50,8,FALSE)</f>
        <v>#N/A</v>
      </c>
      <c r="L49" s="32" t="e">
        <f>VLOOKUP($C49,'[1]Page 1'!$B$42:$L$50,9,FALSE)</f>
        <v>#N/A</v>
      </c>
      <c r="M49" s="32" t="e">
        <f>VLOOKUP($C49,'[1]Page 1'!$B$42:$L$50,10,FALSE)</f>
        <v>#N/A</v>
      </c>
      <c r="N49" s="70">
        <v>29839</v>
      </c>
    </row>
    <row r="50" spans="1:15" ht="11.1" customHeight="1" x14ac:dyDescent="0.2">
      <c r="C50" s="31" t="s">
        <v>1426</v>
      </c>
      <c r="D50" s="31"/>
      <c r="E50" s="31"/>
      <c r="F50" s="31"/>
      <c r="G50" s="31"/>
      <c r="I50" s="32" t="e">
        <f>VLOOKUP(C50,'[1]Page 1'!$B$42:$L$50,6,FALSE)</f>
        <v>#N/A</v>
      </c>
      <c r="J50" s="32" t="e">
        <f>VLOOKUP($C50,'[1]Page 1'!$B$42:$L$50,7,FALSE)</f>
        <v>#N/A</v>
      </c>
      <c r="K50" s="32" t="e">
        <f>VLOOKUP($C50,'[1]Page 1'!$B$42:$L$50,8,FALSE)</f>
        <v>#N/A</v>
      </c>
      <c r="L50" s="32" t="e">
        <f>VLOOKUP($C50,'[1]Page 1'!$B$42:$L$50,9,FALSE)</f>
        <v>#N/A</v>
      </c>
      <c r="M50" s="32" t="e">
        <f>VLOOKUP($C50,'[1]Page 1'!$B$42:$L$50,10,FALSE)</f>
        <v>#N/A</v>
      </c>
      <c r="N50" s="70">
        <v>200</v>
      </c>
    </row>
    <row r="51" spans="1:15" ht="11.1" customHeight="1" x14ac:dyDescent="0.2">
      <c r="C51" s="31" t="s">
        <v>1418</v>
      </c>
      <c r="D51" s="31"/>
      <c r="E51" s="31"/>
      <c r="F51" s="31"/>
      <c r="G51" s="31"/>
      <c r="I51" s="32" t="e">
        <f>VLOOKUP(C51,'[1]Page 1'!$B$42:$L$50,6,FALSE)</f>
        <v>#N/A</v>
      </c>
      <c r="J51" s="32" t="e">
        <f>VLOOKUP($C51,'[1]Page 1'!$B$42:$L$50,7,FALSE)</f>
        <v>#N/A</v>
      </c>
      <c r="K51" s="32" t="e">
        <f>VLOOKUP($C51,'[1]Page 1'!$B$42:$L$50,8,FALSE)</f>
        <v>#N/A</v>
      </c>
      <c r="L51" s="32" t="e">
        <f>VLOOKUP($C51,'[1]Page 1'!$B$42:$L$50,9,FALSE)</f>
        <v>#N/A</v>
      </c>
      <c r="M51" s="32" t="e">
        <f>VLOOKUP($C51,'[1]Page 1'!$B$42:$L$50,10,FALSE)</f>
        <v>#N/A</v>
      </c>
      <c r="N51" s="70">
        <v>10000</v>
      </c>
      <c r="O51" s="53" t="s">
        <v>1582</v>
      </c>
    </row>
    <row r="52" spans="1:15" ht="11.1" customHeight="1" x14ac:dyDescent="0.2">
      <c r="C52" s="31" t="s">
        <v>1420</v>
      </c>
      <c r="D52" s="31"/>
      <c r="E52" s="31"/>
      <c r="F52" s="31"/>
      <c r="G52" s="31"/>
      <c r="I52" s="32" t="e">
        <f>VLOOKUP(C52,'[1]Page 1'!$B$42:$L$50,6,FALSE)</f>
        <v>#N/A</v>
      </c>
      <c r="J52" s="32" t="e">
        <f>VLOOKUP($C52,'[1]Page 1'!$B$42:$L$50,7,FALSE)</f>
        <v>#N/A</v>
      </c>
      <c r="K52" s="32" t="e">
        <f>VLOOKUP($C52,'[1]Page 1'!$B$42:$L$50,8,FALSE)</f>
        <v>#N/A</v>
      </c>
      <c r="L52" s="32" t="e">
        <f>VLOOKUP($C52,'[1]Page 1'!$B$42:$L$50,9,FALSE)</f>
        <v>#N/A</v>
      </c>
      <c r="M52" s="32" t="e">
        <f>VLOOKUP($C52,'[1]Page 1'!$B$42:$L$50,10,FALSE)</f>
        <v>#N/A</v>
      </c>
      <c r="N52" s="61">
        <v>17569.66</v>
      </c>
    </row>
    <row r="53" spans="1:15" ht="11.1" customHeight="1" x14ac:dyDescent="0.2">
      <c r="C53" s="31" t="s">
        <v>1421</v>
      </c>
      <c r="D53" s="31"/>
      <c r="E53" s="31"/>
      <c r="F53" s="31"/>
      <c r="G53" s="31"/>
      <c r="I53" s="32" t="e">
        <f>VLOOKUP(C53,'[1]Page 1'!$B$42:$L$50,6,FALSE)</f>
        <v>#N/A</v>
      </c>
      <c r="J53" s="32" t="e">
        <f>VLOOKUP($C53,'[1]Page 1'!$B$42:$L$50,7,FALSE)</f>
        <v>#N/A</v>
      </c>
      <c r="K53" s="32" t="e">
        <f>VLOOKUP($C53,'[1]Page 1'!$B$42:$L$50,8,FALSE)</f>
        <v>#N/A</v>
      </c>
      <c r="L53" s="32" t="e">
        <f>VLOOKUP($C53,'[1]Page 1'!$B$42:$L$50,9,FALSE)</f>
        <v>#N/A</v>
      </c>
      <c r="M53" s="32" t="e">
        <f>VLOOKUP($C53,'[1]Page 1'!$B$42:$L$50,10,FALSE)</f>
        <v>#N/A</v>
      </c>
      <c r="N53" s="62">
        <v>4052.79</v>
      </c>
    </row>
    <row r="54" spans="1:15" ht="11.1" customHeight="1" x14ac:dyDescent="0.2">
      <c r="A54" s="35" t="s">
        <v>1429</v>
      </c>
      <c r="B54" s="35"/>
      <c r="C54" s="35"/>
      <c r="D54" s="35"/>
      <c r="E54" s="35"/>
      <c r="F54" s="35"/>
      <c r="G54" s="35"/>
      <c r="I54" s="40"/>
      <c r="J54" s="40"/>
      <c r="K54" s="40"/>
      <c r="L54" s="40"/>
      <c r="M54" s="40"/>
      <c r="N54" s="40"/>
    </row>
    <row r="55" spans="1:15" ht="11.1" customHeight="1" x14ac:dyDescent="0.2">
      <c r="B55" s="35" t="s">
        <v>1412</v>
      </c>
      <c r="C55" s="35"/>
      <c r="D55" s="35"/>
      <c r="E55" s="35"/>
      <c r="F55" s="35"/>
      <c r="G55" s="35"/>
    </row>
    <row r="56" spans="1:15" ht="11.1" customHeight="1" x14ac:dyDescent="0.2">
      <c r="C56" s="31" t="s">
        <v>1413</v>
      </c>
      <c r="D56" s="31"/>
      <c r="E56" s="31"/>
      <c r="F56" s="31"/>
      <c r="G56" s="31"/>
      <c r="I56" s="32" t="e">
        <f>VLOOKUP(C56,'[1]Page 1'!$B$52:$L$64,6,FALSE)</f>
        <v>#N/A</v>
      </c>
      <c r="J56" s="32" t="e">
        <f>VLOOKUP($C56,'[1]Page 1'!$B$52:$L$64,7,FALSE)</f>
        <v>#N/A</v>
      </c>
      <c r="K56" s="32" t="e">
        <f>VLOOKUP($C56,'[1]Page 1'!$B$52:$L$64,8,FALSE)</f>
        <v>#N/A</v>
      </c>
      <c r="L56" s="32" t="e">
        <f>VLOOKUP($C56,'[1]Page 1'!$B$52:$L$64,9,FALSE)</f>
        <v>#N/A</v>
      </c>
      <c r="M56" s="32" t="e">
        <f>VLOOKUP($C56,'[1]Page 1'!$B$52:$L$64,10,FALSE)</f>
        <v>#N/A</v>
      </c>
      <c r="N56" s="70">
        <v>1037067.27</v>
      </c>
    </row>
    <row r="57" spans="1:15" ht="11.1" customHeight="1" x14ac:dyDescent="0.2">
      <c r="C57" s="31" t="s">
        <v>1414</v>
      </c>
      <c r="D57" s="31"/>
      <c r="E57" s="31"/>
      <c r="F57" s="31"/>
      <c r="G57" s="31"/>
      <c r="I57" s="32" t="e">
        <f>VLOOKUP(C57,'[1]Page 1'!$B$52:$L$64,6,FALSE)</f>
        <v>#N/A</v>
      </c>
      <c r="J57" s="32" t="e">
        <f>VLOOKUP($C57,'[1]Page 1'!$B$52:$L$64,7,FALSE)</f>
        <v>#N/A</v>
      </c>
      <c r="K57" s="32" t="e">
        <f>VLOOKUP($C57,'[1]Page 1'!$B$52:$L$64,8,FALSE)</f>
        <v>#N/A</v>
      </c>
      <c r="L57" s="32" t="e">
        <f>VLOOKUP($C57,'[1]Page 1'!$B$52:$L$64,9,FALSE)</f>
        <v>#N/A</v>
      </c>
      <c r="M57" s="32" t="e">
        <f>VLOOKUP($C57,'[1]Page 1'!$B$52:$L$64,10,FALSE)</f>
        <v>#N/A</v>
      </c>
      <c r="N57" s="70">
        <v>37428</v>
      </c>
    </row>
    <row r="58" spans="1:15" ht="11.1" customHeight="1" x14ac:dyDescent="0.2">
      <c r="C58" s="31" t="s">
        <v>1415</v>
      </c>
      <c r="D58" s="31"/>
      <c r="E58" s="31"/>
      <c r="F58" s="31"/>
      <c r="G58" s="31"/>
      <c r="I58" s="32" t="e">
        <f>VLOOKUP(C58,'[1]Page 1'!$B$52:$L$64,6,FALSE)</f>
        <v>#N/A</v>
      </c>
      <c r="J58" s="32" t="e">
        <f>VLOOKUP($C58,'[1]Page 1'!$B$52:$L$64,7,FALSE)</f>
        <v>#N/A</v>
      </c>
      <c r="K58" s="32" t="e">
        <f>VLOOKUP($C58,'[1]Page 1'!$B$52:$L$64,8,FALSE)</f>
        <v>#N/A</v>
      </c>
      <c r="L58" s="32" t="e">
        <f>VLOOKUP($C58,'[1]Page 1'!$B$52:$L$64,9,FALSE)</f>
        <v>#N/A</v>
      </c>
      <c r="M58" s="32" t="e">
        <f>VLOOKUP($C58,'[1]Page 1'!$B$52:$L$64,10,FALSE)</f>
        <v>#N/A</v>
      </c>
      <c r="N58" s="70">
        <v>235399.33</v>
      </c>
    </row>
    <row r="59" spans="1:15" ht="11.1" customHeight="1" x14ac:dyDescent="0.2">
      <c r="C59" s="31" t="s">
        <v>1416</v>
      </c>
      <c r="D59" s="31"/>
      <c r="E59" s="31"/>
      <c r="F59" s="31"/>
      <c r="G59" s="31"/>
      <c r="I59" s="32" t="e">
        <f>VLOOKUP(C59,'[1]Page 1'!$B$52:$L$64,6,FALSE)</f>
        <v>#N/A</v>
      </c>
      <c r="J59" s="32" t="e">
        <f>VLOOKUP($C59,'[1]Page 1'!$B$52:$L$64,7,FALSE)</f>
        <v>#N/A</v>
      </c>
      <c r="K59" s="32" t="e">
        <f>VLOOKUP($C59,'[1]Page 1'!$B$52:$L$64,8,FALSE)</f>
        <v>#N/A</v>
      </c>
      <c r="L59" s="32" t="e">
        <f>VLOOKUP($C59,'[1]Page 1'!$B$52:$L$64,9,FALSE)</f>
        <v>#N/A</v>
      </c>
      <c r="M59" s="32" t="e">
        <f>VLOOKUP($C59,'[1]Page 1'!$B$52:$L$64,10,FALSE)</f>
        <v>#N/A</v>
      </c>
      <c r="N59" s="70">
        <v>31200</v>
      </c>
    </row>
    <row r="60" spans="1:15" ht="11.1" customHeight="1" x14ac:dyDescent="0.2">
      <c r="C60" s="31" t="s">
        <v>1417</v>
      </c>
      <c r="D60" s="31"/>
      <c r="E60" s="31"/>
      <c r="F60" s="31"/>
      <c r="G60" s="31"/>
      <c r="I60" s="32" t="e">
        <f>VLOOKUP(C60,'[1]Page 1'!$B$52:$L$64,6,FALSE)</f>
        <v>#N/A</v>
      </c>
      <c r="J60" s="32" t="e">
        <f>VLOOKUP($C60,'[1]Page 1'!$B$52:$L$64,7,FALSE)</f>
        <v>#N/A</v>
      </c>
      <c r="K60" s="32" t="e">
        <f>VLOOKUP($C60,'[1]Page 1'!$B$52:$L$64,8,FALSE)</f>
        <v>#N/A</v>
      </c>
      <c r="L60" s="32" t="e">
        <f>VLOOKUP($C60,'[1]Page 1'!$B$52:$L$64,9,FALSE)</f>
        <v>#N/A</v>
      </c>
      <c r="M60" s="32" t="e">
        <f>VLOOKUP($C60,'[1]Page 1'!$B$52:$L$64,10,FALSE)</f>
        <v>#N/A</v>
      </c>
      <c r="N60" s="70">
        <v>109466</v>
      </c>
    </row>
    <row r="61" spans="1:15" ht="11.1" customHeight="1" x14ac:dyDescent="0.2">
      <c r="C61" s="31" t="s">
        <v>1426</v>
      </c>
      <c r="D61" s="31"/>
      <c r="E61" s="31"/>
      <c r="F61" s="31"/>
      <c r="G61" s="31"/>
      <c r="I61" s="32" t="e">
        <f>VLOOKUP(C61,'[1]Page 1'!$B$52:$L$64,6,FALSE)</f>
        <v>#N/A</v>
      </c>
      <c r="J61" s="32" t="e">
        <f>VLOOKUP($C61,'[1]Page 1'!$B$52:$L$64,7,FALSE)</f>
        <v>#N/A</v>
      </c>
      <c r="K61" s="32" t="e">
        <f>VLOOKUP($C61,'[1]Page 1'!$B$52:$L$64,8,FALSE)</f>
        <v>#N/A</v>
      </c>
      <c r="L61" s="32" t="e">
        <f>VLOOKUP($C61,'[1]Page 1'!$B$52:$L$64,9,FALSE)</f>
        <v>#N/A</v>
      </c>
      <c r="M61" s="32" t="e">
        <f>VLOOKUP($C61,'[1]Page 1'!$B$52:$L$64,10,FALSE)</f>
        <v>#N/A</v>
      </c>
      <c r="N61" s="70">
        <v>19500</v>
      </c>
    </row>
    <row r="62" spans="1:15" ht="11.1" customHeight="1" x14ac:dyDescent="0.2">
      <c r="C62" s="31" t="s">
        <v>1418</v>
      </c>
      <c r="D62" s="31"/>
      <c r="E62" s="31"/>
      <c r="F62" s="31"/>
      <c r="G62" s="31"/>
      <c r="I62" s="32" t="e">
        <f>VLOOKUP(C62,'[1]Page 1'!$B$52:$L$64,6,FALSE)</f>
        <v>#N/A</v>
      </c>
      <c r="J62" s="32" t="e">
        <f>VLOOKUP($C62,'[1]Page 1'!$B$52:$L$64,7,FALSE)</f>
        <v>#N/A</v>
      </c>
      <c r="K62" s="32" t="e">
        <f>VLOOKUP($C62,'[1]Page 1'!$B$52:$L$64,8,FALSE)</f>
        <v>#N/A</v>
      </c>
      <c r="L62" s="32" t="e">
        <f>VLOOKUP($C62,'[1]Page 1'!$B$52:$L$64,9,FALSE)</f>
        <v>#N/A</v>
      </c>
      <c r="M62" s="32" t="e">
        <f>VLOOKUP($C62,'[1]Page 1'!$B$52:$L$64,10,FALSE)</f>
        <v>#N/A</v>
      </c>
      <c r="N62" s="70">
        <v>204000</v>
      </c>
    </row>
    <row r="63" spans="1:15" ht="11.1" customHeight="1" x14ac:dyDescent="0.2">
      <c r="C63" s="31" t="s">
        <v>1419</v>
      </c>
      <c r="D63" s="31"/>
      <c r="E63" s="31"/>
      <c r="F63" s="31"/>
      <c r="G63" s="31"/>
      <c r="I63" s="32" t="e">
        <f>VLOOKUP(C63,'[1]Page 1'!$B$52:$L$64,6,FALSE)</f>
        <v>#N/A</v>
      </c>
      <c r="J63" s="32" t="e">
        <f>VLOOKUP($C63,'[1]Page 1'!$B$52:$L$64,7,FALSE)</f>
        <v>#N/A</v>
      </c>
      <c r="K63" s="32" t="e">
        <f>VLOOKUP($C63,'[1]Page 1'!$B$52:$L$64,8,FALSE)</f>
        <v>#N/A</v>
      </c>
      <c r="L63" s="32" t="e">
        <f>VLOOKUP($C63,'[1]Page 1'!$B$52:$L$64,9,FALSE)</f>
        <v>#N/A</v>
      </c>
      <c r="M63" s="32" t="e">
        <f>VLOOKUP($C63,'[1]Page 1'!$B$52:$L$64,10,FALSE)</f>
        <v>#N/A</v>
      </c>
      <c r="N63" s="70">
        <v>113692.5</v>
      </c>
      <c r="O63" s="53" t="s">
        <v>1582</v>
      </c>
    </row>
    <row r="64" spans="1:15" ht="11.1" customHeight="1" x14ac:dyDescent="0.2">
      <c r="C64" s="31" t="s">
        <v>1420</v>
      </c>
      <c r="D64" s="31"/>
      <c r="E64" s="31"/>
      <c r="F64" s="31"/>
      <c r="G64" s="31"/>
      <c r="I64" s="32" t="e">
        <f>VLOOKUP(C64,'[1]Page 1'!$B$52:$L$64,6,FALSE)</f>
        <v>#N/A</v>
      </c>
      <c r="J64" s="32" t="e">
        <f>VLOOKUP($C64,'[1]Page 1'!$B$52:$L$64,7,FALSE)</f>
        <v>#N/A</v>
      </c>
      <c r="K64" s="32" t="e">
        <f>VLOOKUP($C64,'[1]Page 1'!$B$52:$L$64,8,FALSE)</f>
        <v>#N/A</v>
      </c>
      <c r="L64" s="32" t="e">
        <f>VLOOKUP($C64,'[1]Page 1'!$B$52:$L$64,9,FALSE)</f>
        <v>#N/A</v>
      </c>
      <c r="M64" s="32" t="e">
        <f>VLOOKUP($C64,'[1]Page 1'!$B$52:$L$64,10,FALSE)</f>
        <v>#N/A</v>
      </c>
      <c r="N64" s="61">
        <v>90093.07</v>
      </c>
    </row>
    <row r="65" spans="1:15" ht="11.1" customHeight="1" x14ac:dyDescent="0.2">
      <c r="C65" s="31" t="s">
        <v>1421</v>
      </c>
      <c r="D65" s="31"/>
      <c r="E65" s="31"/>
      <c r="F65" s="31"/>
      <c r="G65" s="31"/>
      <c r="I65" s="32" t="e">
        <f>VLOOKUP(C65,'[1]Page 1'!$B$52:$L$64,6,FALSE)</f>
        <v>#N/A</v>
      </c>
      <c r="J65" s="32" t="e">
        <f>VLOOKUP($C65,'[1]Page 1'!$B$52:$L$64,7,FALSE)</f>
        <v>#N/A</v>
      </c>
      <c r="K65" s="32" t="e">
        <f>VLOOKUP($C65,'[1]Page 1'!$B$52:$L$64,8,FALSE)</f>
        <v>#N/A</v>
      </c>
      <c r="L65" s="32" t="e">
        <f>VLOOKUP($C65,'[1]Page 1'!$B$52:$L$64,9,FALSE)</f>
        <v>#N/A</v>
      </c>
      <c r="M65" s="32" t="e">
        <f>VLOOKUP($C65,'[1]Page 1'!$B$52:$L$64,10,FALSE)</f>
        <v>#N/A</v>
      </c>
      <c r="N65" s="61">
        <v>16211.17</v>
      </c>
    </row>
    <row r="66" spans="1:15" ht="11.1" customHeight="1" x14ac:dyDescent="0.2">
      <c r="C66" s="31" t="s">
        <v>1422</v>
      </c>
      <c r="D66" s="31"/>
      <c r="E66" s="31"/>
      <c r="F66" s="31"/>
      <c r="G66" s="31"/>
      <c r="I66" s="32" t="e">
        <f>VLOOKUP(C66,'[1]Page 1'!$B$52:$L$64,6,FALSE)</f>
        <v>#N/A</v>
      </c>
      <c r="J66" s="32" t="e">
        <f>VLOOKUP($C66,'[1]Page 1'!$B$52:$L$64,7,FALSE)</f>
        <v>#N/A</v>
      </c>
      <c r="K66" s="32" t="e">
        <f>VLOOKUP($C66,'[1]Page 1'!$B$52:$L$64,8,FALSE)</f>
        <v>#N/A</v>
      </c>
      <c r="L66" s="32" t="e">
        <f>VLOOKUP($C66,'[1]Page 1'!$B$52:$L$64,9,FALSE)</f>
        <v>#N/A</v>
      </c>
      <c r="M66" s="32" t="e">
        <f>VLOOKUP($C66,'[1]Page 1'!$B$52:$L$64,10,FALSE)</f>
        <v>#N/A</v>
      </c>
      <c r="N66" s="61">
        <v>-16170.92</v>
      </c>
    </row>
    <row r="67" spans="1:15" ht="11.1" customHeight="1" x14ac:dyDescent="0.2">
      <c r="C67" s="31" t="s">
        <v>1423</v>
      </c>
      <c r="D67" s="31"/>
      <c r="E67" s="31"/>
      <c r="F67" s="31"/>
      <c r="G67" s="31"/>
      <c r="I67" s="32" t="e">
        <f>VLOOKUP(C67,'[1]Page 1'!$B$52:$L$64,6,FALSE)</f>
        <v>#N/A</v>
      </c>
      <c r="J67" s="32" t="e">
        <f>VLOOKUP($C67,'[1]Page 1'!$B$52:$L$64,7,FALSE)</f>
        <v>#N/A</v>
      </c>
      <c r="K67" s="32" t="e">
        <f>VLOOKUP($C67,'[1]Page 1'!$B$52:$L$64,8,FALSE)</f>
        <v>#N/A</v>
      </c>
      <c r="L67" s="32" t="e">
        <f>VLOOKUP($C67,'[1]Page 1'!$B$52:$L$64,9,FALSE)</f>
        <v>#N/A</v>
      </c>
      <c r="M67" s="32" t="e">
        <f>VLOOKUP($C67,'[1]Page 1'!$B$52:$L$64,10,FALSE)</f>
        <v>#N/A</v>
      </c>
      <c r="N67" s="62">
        <v>16170.92</v>
      </c>
    </row>
    <row r="68" spans="1:15" ht="11.1" customHeight="1" x14ac:dyDescent="0.2">
      <c r="A68" s="35" t="s">
        <v>1430</v>
      </c>
      <c r="B68" s="35"/>
      <c r="C68" s="35"/>
      <c r="D68" s="35"/>
      <c r="E68" s="35"/>
      <c r="F68" s="35"/>
      <c r="G68" s="35"/>
      <c r="I68" s="40"/>
      <c r="J68" s="40"/>
      <c r="K68" s="40"/>
      <c r="L68" s="40"/>
      <c r="M68" s="40"/>
      <c r="N68" s="40"/>
    </row>
    <row r="69" spans="1:15" ht="11.1" customHeight="1" x14ac:dyDescent="0.2">
      <c r="B69" s="35" t="s">
        <v>1412</v>
      </c>
      <c r="C69" s="35"/>
      <c r="D69" s="35"/>
      <c r="E69" s="35"/>
      <c r="F69" s="35"/>
      <c r="G69" s="35"/>
    </row>
    <row r="70" spans="1:15" ht="11.1" customHeight="1" x14ac:dyDescent="0.2">
      <c r="C70" s="31" t="s">
        <v>1413</v>
      </c>
      <c r="D70" s="31"/>
      <c r="E70" s="31"/>
      <c r="F70" s="31"/>
      <c r="G70" s="31"/>
      <c r="I70" s="32" t="e">
        <f>VLOOKUP(C70,'[1]Page 1'!$B$66:$L74,6,FALSE)</f>
        <v>#N/A</v>
      </c>
      <c r="J70" s="32" t="e">
        <f>VLOOKUP($C70,'[1]Page 1'!$B$66:$L74,7,FALSE)</f>
        <v>#N/A</v>
      </c>
      <c r="K70" s="32" t="e">
        <f>VLOOKUP($C70,'[1]Page 1'!$B$66:$L74,8,FALSE)</f>
        <v>#N/A</v>
      </c>
      <c r="L70" s="32" t="e">
        <f>VLOOKUP($C70,'[1]Page 1'!$B$66:$L74,9,FALSE)</f>
        <v>#N/A</v>
      </c>
      <c r="M70" s="32" t="e">
        <f>VLOOKUP($C70,'[1]Page 1'!$B$66:$L74,10,FALSE)</f>
        <v>#N/A</v>
      </c>
      <c r="N70" s="70">
        <v>347949.24</v>
      </c>
    </row>
    <row r="71" spans="1:15" ht="11.1" customHeight="1" x14ac:dyDescent="0.2">
      <c r="C71" s="31" t="s">
        <v>1414</v>
      </c>
      <c r="D71" s="31"/>
      <c r="E71" s="31"/>
      <c r="F71" s="31"/>
      <c r="G71" s="31"/>
      <c r="I71" s="32" t="e">
        <f>VLOOKUP(C71,'[1]Page 1'!$B$66:$L74,6,FALSE)</f>
        <v>#N/A</v>
      </c>
      <c r="J71" s="32" t="e">
        <f>VLOOKUP($C71,'[1]Page 1'!$B$66:$L74,7,FALSE)</f>
        <v>#N/A</v>
      </c>
      <c r="K71" s="32" t="e">
        <f>VLOOKUP($C71,'[1]Page 1'!$B$66:$L74,8,FALSE)</f>
        <v>#N/A</v>
      </c>
      <c r="L71" s="32" t="e">
        <f>VLOOKUP($C71,'[1]Page 1'!$B$66:$L74,9,FALSE)</f>
        <v>#N/A</v>
      </c>
      <c r="M71" s="32" t="e">
        <f>VLOOKUP($C71,'[1]Page 1'!$B$66:$L74,10,FALSE)</f>
        <v>#N/A</v>
      </c>
      <c r="N71" s="70">
        <v>60616</v>
      </c>
    </row>
    <row r="72" spans="1:15" ht="11.1" customHeight="1" x14ac:dyDescent="0.2">
      <c r="C72" s="31" t="s">
        <v>1415</v>
      </c>
      <c r="D72" s="31"/>
      <c r="E72" s="31"/>
      <c r="F72" s="31"/>
      <c r="G72" s="31"/>
      <c r="I72" s="32" t="e">
        <f>VLOOKUP(C72,'[1]Page 1'!$B$66:$L74,6,FALSE)</f>
        <v>#N/A</v>
      </c>
      <c r="J72" s="32" t="e">
        <f>VLOOKUP($C72,'[1]Page 1'!$B$66:$L74,7,FALSE)</f>
        <v>#N/A</v>
      </c>
      <c r="K72" s="32" t="e">
        <f>VLOOKUP($C72,'[1]Page 1'!$B$66:$L74,8,FALSE)</f>
        <v>#N/A</v>
      </c>
      <c r="L72" s="32" t="e">
        <f>VLOOKUP($C72,'[1]Page 1'!$B$66:$L74,9,FALSE)</f>
        <v>#N/A</v>
      </c>
      <c r="M72" s="32" t="e">
        <f>VLOOKUP($C72,'[1]Page 1'!$B$66:$L74,10,FALSE)</f>
        <v>#N/A</v>
      </c>
      <c r="N72" s="70">
        <v>116440.42</v>
      </c>
    </row>
    <row r="73" spans="1:15" ht="11.1" customHeight="1" x14ac:dyDescent="0.2">
      <c r="C73" s="31" t="s">
        <v>1416</v>
      </c>
      <c r="D73" s="31"/>
      <c r="E73" s="31"/>
      <c r="F73" s="31"/>
      <c r="G73" s="31"/>
      <c r="I73" s="32" t="e">
        <f>VLOOKUP(C73,'[1]Page 1'!$B$66:$L74,6,FALSE)</f>
        <v>#N/A</v>
      </c>
      <c r="J73" s="32" t="e">
        <f>VLOOKUP($C73,'[1]Page 1'!$B$66:$L74,7,FALSE)</f>
        <v>#N/A</v>
      </c>
      <c r="K73" s="32" t="e">
        <f>VLOOKUP($C73,'[1]Page 1'!$B$66:$L74,8,FALSE)</f>
        <v>#N/A</v>
      </c>
      <c r="L73" s="32" t="e">
        <f>VLOOKUP($C73,'[1]Page 1'!$B$66:$L74,9,FALSE)</f>
        <v>#N/A</v>
      </c>
      <c r="M73" s="32" t="e">
        <f>VLOOKUP($C73,'[1]Page 1'!$B$66:$L74,10,FALSE)</f>
        <v>#N/A</v>
      </c>
      <c r="N73" s="70">
        <v>42100</v>
      </c>
    </row>
    <row r="74" spans="1:15" ht="11.1" customHeight="1" x14ac:dyDescent="0.2">
      <c r="C74" s="31" t="s">
        <v>1417</v>
      </c>
      <c r="D74" s="31"/>
      <c r="E74" s="31"/>
      <c r="F74" s="31"/>
      <c r="G74" s="31"/>
      <c r="I74" s="32" t="e">
        <f>VLOOKUP(C74,'[1]Page 1'!$B$66:$L74,6,FALSE)</f>
        <v>#N/A</v>
      </c>
      <c r="J74" s="32" t="e">
        <f>VLOOKUP($C74,'[1]Page 1'!$B$66:$L74,7,FALSE)</f>
        <v>#N/A</v>
      </c>
      <c r="K74" s="32" t="e">
        <f>VLOOKUP($C74,'[1]Page 1'!$B$66:$L74,8,FALSE)</f>
        <v>#N/A</v>
      </c>
      <c r="L74" s="32" t="e">
        <f>VLOOKUP($C74,'[1]Page 1'!$B$66:$L74,9,FALSE)</f>
        <v>#N/A</v>
      </c>
      <c r="M74" s="32" t="e">
        <f>VLOOKUP($C74,'[1]Page 1'!$B$66:$L74,10,FALSE)</f>
        <v>#N/A</v>
      </c>
      <c r="N74" s="70">
        <v>190897</v>
      </c>
    </row>
    <row r="75" spans="1:15" ht="11.1" customHeight="1" x14ac:dyDescent="0.2">
      <c r="C75" s="31" t="s">
        <v>1418</v>
      </c>
      <c r="D75" s="31"/>
      <c r="E75" s="31"/>
      <c r="F75" s="31"/>
      <c r="G75" s="31"/>
      <c r="I75" s="32" t="e">
        <f>VLOOKUP(C75,'[1]Page 1'!$B$66:$L74,6,FALSE)</f>
        <v>#N/A</v>
      </c>
      <c r="J75" s="32" t="e">
        <f>VLOOKUP($C75,'[1]Page 1'!$B$66:$L74,7,FALSE)</f>
        <v>#N/A</v>
      </c>
      <c r="K75" s="32" t="e">
        <f>VLOOKUP($C75,'[1]Page 1'!$B$66:$L74,8,FALSE)</f>
        <v>#N/A</v>
      </c>
      <c r="L75" s="32" t="e">
        <f>VLOOKUP($C75,'[1]Page 1'!$B$66:$L74,9,FALSE)</f>
        <v>#N/A</v>
      </c>
      <c r="M75" s="32" t="e">
        <f>VLOOKUP($C75,'[1]Page 1'!$B$66:$L74,10,FALSE)</f>
        <v>#N/A</v>
      </c>
      <c r="N75" s="70">
        <v>150000</v>
      </c>
      <c r="O75" s="53" t="s">
        <v>1582</v>
      </c>
    </row>
    <row r="76" spans="1:15" ht="11.1" customHeight="1" x14ac:dyDescent="0.2">
      <c r="C76" s="31" t="s">
        <v>1420</v>
      </c>
      <c r="D76" s="31"/>
      <c r="E76" s="31"/>
      <c r="F76" s="31"/>
      <c r="G76" s="31"/>
      <c r="I76" s="32" t="e">
        <f>VLOOKUP(C76,'[1]Page 1'!$B$66:$L74,6,FALSE)</f>
        <v>#N/A</v>
      </c>
      <c r="J76" s="32" t="e">
        <f>VLOOKUP($C76,'[1]Page 1'!$B$66:$L74,7,FALSE)</f>
        <v>#N/A</v>
      </c>
      <c r="K76" s="32" t="e">
        <f>VLOOKUP($C76,'[1]Page 1'!$B$66:$L74,8,FALSE)</f>
        <v>#N/A</v>
      </c>
      <c r="L76" s="32" t="e">
        <f>VLOOKUP($C76,'[1]Page 1'!$B$66:$L74,9,FALSE)</f>
        <v>#N/A</v>
      </c>
      <c r="M76" s="32" t="e">
        <f>VLOOKUP($C76,'[1]Page 1'!$B$66:$L74,10,FALSE)</f>
        <v>#N/A</v>
      </c>
      <c r="N76" s="61">
        <v>58061.9</v>
      </c>
    </row>
    <row r="77" spans="1:15" ht="11.1" customHeight="1" x14ac:dyDescent="0.2">
      <c r="C77" s="31" t="s">
        <v>1421</v>
      </c>
      <c r="D77" s="31"/>
      <c r="E77" s="31"/>
      <c r="F77" s="31"/>
      <c r="G77" s="31"/>
      <c r="I77" s="32" t="e">
        <f>VLOOKUP(C77,'[1]Page 1'!$B$66:$L74,6,FALSE)</f>
        <v>#N/A</v>
      </c>
      <c r="J77" s="32" t="e">
        <f>VLOOKUP($C77,'[1]Page 1'!$B$66:$L74,7,FALSE)</f>
        <v>#N/A</v>
      </c>
      <c r="K77" s="32" t="e">
        <f>VLOOKUP($C77,'[1]Page 1'!$B$66:$L74,8,FALSE)</f>
        <v>#N/A</v>
      </c>
      <c r="L77" s="32" t="e">
        <f>VLOOKUP($C77,'[1]Page 1'!$B$66:$L74,9,FALSE)</f>
        <v>#N/A</v>
      </c>
      <c r="M77" s="32" t="e">
        <f>VLOOKUP($C77,'[1]Page 1'!$B$66:$L74,10,FALSE)</f>
        <v>#N/A</v>
      </c>
      <c r="N77" s="61">
        <v>14184.78</v>
      </c>
    </row>
    <row r="78" spans="1:15" ht="11.1" customHeight="1" x14ac:dyDescent="0.2">
      <c r="A78" s="35" t="s">
        <v>1431</v>
      </c>
      <c r="B78" s="35"/>
      <c r="C78" s="35"/>
      <c r="D78" s="35"/>
      <c r="E78" s="35"/>
      <c r="F78" s="35"/>
      <c r="G78" s="35"/>
      <c r="I78" s="40"/>
      <c r="J78" s="40"/>
      <c r="K78" s="40"/>
      <c r="L78" s="40"/>
      <c r="M78" s="40"/>
      <c r="N78" s="40"/>
    </row>
    <row r="79" spans="1:15" ht="11.1" customHeight="1" x14ac:dyDescent="0.2">
      <c r="B79" s="35" t="s">
        <v>1412</v>
      </c>
      <c r="C79" s="35"/>
      <c r="D79" s="35"/>
      <c r="E79" s="35"/>
      <c r="F79" s="35"/>
      <c r="G79" s="35"/>
    </row>
    <row r="80" spans="1:15" ht="11.1" customHeight="1" x14ac:dyDescent="0.2">
      <c r="C80" s="31" t="s">
        <v>1415</v>
      </c>
      <c r="D80" s="31"/>
      <c r="E80" s="31"/>
      <c r="F80" s="31"/>
      <c r="G80" s="31"/>
      <c r="I80" s="54">
        <v>192199.14</v>
      </c>
      <c r="J80" s="54">
        <v>195517.91</v>
      </c>
      <c r="K80" s="54">
        <v>272296.34000000003</v>
      </c>
      <c r="L80" s="54">
        <v>382228</v>
      </c>
      <c r="M80" s="54">
        <v>247918.69</v>
      </c>
      <c r="N80" s="70">
        <v>207353</v>
      </c>
    </row>
    <row r="81" spans="1:15" ht="11.1" customHeight="1" x14ac:dyDescent="0.2">
      <c r="C81" s="31" t="s">
        <v>1418</v>
      </c>
      <c r="D81" s="31"/>
      <c r="E81" s="31"/>
      <c r="F81" s="31"/>
      <c r="G81" s="31"/>
      <c r="I81" s="55">
        <v>130000</v>
      </c>
      <c r="J81" s="55">
        <v>40538.199999999997</v>
      </c>
      <c r="K81" s="55">
        <v>0</v>
      </c>
      <c r="L81" s="55">
        <v>0</v>
      </c>
      <c r="M81" s="55">
        <v>0</v>
      </c>
      <c r="N81" s="71">
        <v>147914</v>
      </c>
    </row>
    <row r="82" spans="1:15" ht="11.1" customHeight="1" x14ac:dyDescent="0.2">
      <c r="A82" s="35" t="s">
        <v>1432</v>
      </c>
      <c r="B82" s="35"/>
      <c r="C82" s="35"/>
      <c r="D82" s="35"/>
      <c r="E82" s="35"/>
      <c r="F82" s="35"/>
      <c r="G82" s="35"/>
      <c r="I82" s="40"/>
      <c r="J82" s="40"/>
      <c r="K82" s="40"/>
      <c r="L82" s="40"/>
      <c r="M82" s="40"/>
      <c r="N82" s="40"/>
    </row>
    <row r="83" spans="1:15" ht="11.1" customHeight="1" x14ac:dyDescent="0.2">
      <c r="B83" s="35" t="s">
        <v>1412</v>
      </c>
      <c r="C83" s="35"/>
      <c r="D83" s="35"/>
      <c r="E83" s="35"/>
      <c r="F83" s="35"/>
      <c r="G83" s="35"/>
    </row>
    <row r="84" spans="1:15" ht="11.1" customHeight="1" x14ac:dyDescent="0.2">
      <c r="C84" s="31" t="s">
        <v>1415</v>
      </c>
      <c r="D84" s="31"/>
      <c r="E84" s="31"/>
      <c r="F84" s="31"/>
      <c r="G84" s="31"/>
      <c r="I84" s="55">
        <v>74942.52</v>
      </c>
      <c r="J84" s="55">
        <v>72610.05</v>
      </c>
      <c r="K84" s="55">
        <v>71246.16</v>
      </c>
      <c r="L84" s="55">
        <v>73715</v>
      </c>
      <c r="M84" s="55">
        <v>73714.600000000006</v>
      </c>
      <c r="N84" s="56">
        <v>68830</v>
      </c>
    </row>
    <row r="85" spans="1:15" ht="11.1" customHeight="1" x14ac:dyDescent="0.2">
      <c r="A85" s="35" t="s">
        <v>1433</v>
      </c>
      <c r="B85" s="35"/>
      <c r="C85" s="35"/>
      <c r="D85" s="35"/>
      <c r="E85" s="35"/>
      <c r="F85" s="35"/>
      <c r="G85" s="35"/>
      <c r="I85" s="40"/>
      <c r="J85" s="40"/>
      <c r="K85" s="40"/>
      <c r="L85" s="40"/>
      <c r="M85" s="40"/>
      <c r="N85" s="40"/>
    </row>
    <row r="86" spans="1:15" ht="11.1" customHeight="1" x14ac:dyDescent="0.2">
      <c r="B86" s="35" t="s">
        <v>1412</v>
      </c>
      <c r="C86" s="35"/>
      <c r="D86" s="35"/>
      <c r="E86" s="35"/>
      <c r="F86" s="35"/>
      <c r="G86" s="35"/>
    </row>
    <row r="87" spans="1:15" ht="11.1" customHeight="1" x14ac:dyDescent="0.2">
      <c r="C87" s="31" t="s">
        <v>1415</v>
      </c>
      <c r="D87" s="31"/>
      <c r="E87" s="31"/>
      <c r="F87" s="31"/>
      <c r="G87" s="31"/>
      <c r="I87" s="54">
        <v>717340.29</v>
      </c>
      <c r="J87" s="54">
        <v>706867.8</v>
      </c>
      <c r="K87" s="54">
        <v>702677.73</v>
      </c>
      <c r="L87" s="54">
        <v>776806</v>
      </c>
      <c r="M87" s="54">
        <v>776137.49</v>
      </c>
      <c r="N87" s="70">
        <v>765897.41</v>
      </c>
    </row>
    <row r="88" spans="1:15" ht="11.1" customHeight="1" x14ac:dyDescent="0.2">
      <c r="C88" s="31" t="s">
        <v>1422</v>
      </c>
      <c r="D88" s="31"/>
      <c r="E88" s="31"/>
      <c r="F88" s="31"/>
      <c r="G88" s="31"/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0</v>
      </c>
    </row>
    <row r="89" spans="1:15" ht="11.1" customHeight="1" x14ac:dyDescent="0.2">
      <c r="A89" s="35" t="s">
        <v>1434</v>
      </c>
      <c r="B89" s="35"/>
      <c r="C89" s="35"/>
      <c r="D89" s="35"/>
      <c r="E89" s="35"/>
      <c r="F89" s="35"/>
      <c r="G89" s="35"/>
    </row>
    <row r="90" spans="1:15" ht="11.1" customHeight="1" x14ac:dyDescent="0.2">
      <c r="B90" s="35" t="s">
        <v>1412</v>
      </c>
      <c r="C90" s="35"/>
      <c r="D90" s="35"/>
      <c r="E90" s="35"/>
      <c r="F90" s="35"/>
      <c r="G90" s="35"/>
    </row>
    <row r="91" spans="1:15" ht="11.1" customHeight="1" x14ac:dyDescent="0.2">
      <c r="C91" s="31" t="s">
        <v>1415</v>
      </c>
      <c r="D91" s="31"/>
      <c r="E91" s="31"/>
      <c r="F91" s="31"/>
      <c r="G91" s="31"/>
      <c r="I91" s="55">
        <v>21300</v>
      </c>
      <c r="J91" s="55">
        <v>21800</v>
      </c>
      <c r="K91" s="55">
        <v>21800</v>
      </c>
      <c r="L91" s="55">
        <v>22300</v>
      </c>
      <c r="M91" s="55">
        <v>22300</v>
      </c>
      <c r="N91" s="56">
        <v>18000</v>
      </c>
    </row>
    <row r="92" spans="1:15" ht="11.1" customHeight="1" x14ac:dyDescent="0.2">
      <c r="A92" s="35" t="s">
        <v>1435</v>
      </c>
      <c r="B92" s="35"/>
      <c r="C92" s="35"/>
      <c r="D92" s="35"/>
      <c r="E92" s="35"/>
      <c r="F92" s="35"/>
      <c r="G92" s="35"/>
      <c r="I92" s="40"/>
      <c r="J92" s="40"/>
      <c r="K92" s="40"/>
      <c r="L92" s="40"/>
      <c r="M92" s="40"/>
      <c r="N92" s="40"/>
    </row>
    <row r="93" spans="1:15" ht="11.1" customHeight="1" x14ac:dyDescent="0.2">
      <c r="B93" s="35" t="s">
        <v>1412</v>
      </c>
      <c r="C93" s="35"/>
      <c r="D93" s="35"/>
      <c r="E93" s="35"/>
      <c r="F93" s="35"/>
      <c r="G93" s="35"/>
    </row>
    <row r="94" spans="1:15" ht="11.1" customHeight="1" x14ac:dyDescent="0.2">
      <c r="C94" s="31" t="s">
        <v>1413</v>
      </c>
      <c r="D94" s="31"/>
      <c r="E94" s="31"/>
      <c r="F94" s="31"/>
      <c r="G94" s="31"/>
      <c r="I94" s="32">
        <v>12872.1</v>
      </c>
      <c r="J94" s="32">
        <v>32828.6</v>
      </c>
      <c r="K94" s="32">
        <v>33308.18</v>
      </c>
      <c r="L94" s="32">
        <v>26000</v>
      </c>
      <c r="M94" s="32">
        <v>18073.810000000001</v>
      </c>
      <c r="N94" s="70">
        <v>22713.599999999999</v>
      </c>
    </row>
    <row r="95" spans="1:15" ht="11.1" customHeight="1" x14ac:dyDescent="0.2">
      <c r="C95" s="31" t="s">
        <v>1414</v>
      </c>
      <c r="D95" s="31"/>
      <c r="E95" s="31"/>
      <c r="F95" s="31"/>
      <c r="G95" s="31"/>
      <c r="I95" s="32">
        <v>1461.84</v>
      </c>
      <c r="J95" s="32">
        <v>3260.05</v>
      </c>
      <c r="K95" s="32">
        <v>3933.33</v>
      </c>
      <c r="L95" s="32">
        <v>9500</v>
      </c>
      <c r="M95" s="32">
        <v>28022.84</v>
      </c>
      <c r="N95" s="70">
        <v>9500</v>
      </c>
    </row>
    <row r="96" spans="1:15" ht="11.1" customHeight="1" x14ac:dyDescent="0.2">
      <c r="C96" s="31" t="s">
        <v>1415</v>
      </c>
      <c r="D96" s="31"/>
      <c r="E96" s="31"/>
      <c r="F96" s="31"/>
      <c r="G96" s="31"/>
      <c r="I96" s="32">
        <v>102025.79</v>
      </c>
      <c r="J96" s="32">
        <v>102207.67</v>
      </c>
      <c r="K96" s="32">
        <v>99462.6</v>
      </c>
      <c r="L96" s="32">
        <v>130166.55</v>
      </c>
      <c r="M96" s="32">
        <v>106159.51</v>
      </c>
      <c r="N96" s="70">
        <v>121906.67</v>
      </c>
      <c r="O96" s="28">
        <f>10939.71+40000+41933+3200+1500</f>
        <v>97572.709999999992</v>
      </c>
    </row>
    <row r="97" spans="1:16" ht="11.1" customHeight="1" x14ac:dyDescent="0.2">
      <c r="C97" s="31" t="s">
        <v>1416</v>
      </c>
      <c r="D97" s="31"/>
      <c r="E97" s="31"/>
      <c r="F97" s="31"/>
      <c r="G97" s="31"/>
      <c r="I97" s="32">
        <v>1998.06</v>
      </c>
      <c r="J97" s="32">
        <v>2253.54</v>
      </c>
      <c r="K97" s="32">
        <v>2302.5700000000002</v>
      </c>
      <c r="L97" s="32">
        <v>4000</v>
      </c>
      <c r="M97" s="32">
        <v>1740.3</v>
      </c>
      <c r="N97" s="71">
        <v>4000</v>
      </c>
    </row>
    <row r="98" spans="1:16" ht="11.1" customHeight="1" x14ac:dyDescent="0.2">
      <c r="C98" s="31" t="s">
        <v>1422</v>
      </c>
      <c r="D98" s="31"/>
      <c r="E98" s="31"/>
      <c r="F98" s="31"/>
      <c r="G98" s="31"/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0</v>
      </c>
    </row>
    <row r="99" spans="1:16" ht="11.1" customHeight="1" x14ac:dyDescent="0.2">
      <c r="A99" s="35" t="s">
        <v>1436</v>
      </c>
      <c r="B99" s="35"/>
      <c r="C99" s="35"/>
      <c r="D99" s="35"/>
      <c r="E99" s="35"/>
      <c r="F99" s="35"/>
      <c r="G99" s="35"/>
      <c r="I99" s="40"/>
      <c r="J99" s="40"/>
      <c r="K99" s="40"/>
      <c r="L99" s="40"/>
      <c r="M99" s="40"/>
      <c r="N99" s="40"/>
    </row>
    <row r="100" spans="1:16" ht="11.1" customHeight="1" x14ac:dyDescent="0.2">
      <c r="B100" s="35" t="s">
        <v>1412</v>
      </c>
      <c r="C100" s="35"/>
      <c r="D100" s="35"/>
      <c r="E100" s="35"/>
      <c r="F100" s="35"/>
      <c r="G100" s="35"/>
    </row>
    <row r="101" spans="1:16" ht="11.1" customHeight="1" x14ac:dyDescent="0.2">
      <c r="C101" s="31" t="s">
        <v>1415</v>
      </c>
      <c r="D101" s="31"/>
      <c r="E101" s="31"/>
      <c r="F101" s="31"/>
      <c r="G101" s="31"/>
      <c r="I101" s="54">
        <v>475</v>
      </c>
      <c r="J101" s="54">
        <v>475</v>
      </c>
      <c r="K101" s="54">
        <v>475</v>
      </c>
      <c r="L101" s="54">
        <v>475</v>
      </c>
      <c r="M101" s="54">
        <v>475</v>
      </c>
      <c r="N101" s="70">
        <v>475</v>
      </c>
    </row>
    <row r="102" spans="1:16" ht="11.1" customHeight="1" x14ac:dyDescent="0.2">
      <c r="C102" s="31" t="s">
        <v>1419</v>
      </c>
      <c r="D102" s="31"/>
      <c r="E102" s="31"/>
      <c r="F102" s="31"/>
      <c r="G102" s="31"/>
      <c r="I102" s="55">
        <v>329077.5</v>
      </c>
      <c r="J102" s="55">
        <v>335777.5</v>
      </c>
      <c r="K102" s="55">
        <v>342177.5</v>
      </c>
      <c r="L102" s="55">
        <v>348277.5</v>
      </c>
      <c r="M102" s="55">
        <v>350227.5</v>
      </c>
      <c r="N102" s="71">
        <v>359602.5</v>
      </c>
    </row>
    <row r="103" spans="1:16" ht="11.1" customHeight="1" x14ac:dyDescent="0.2">
      <c r="A103" s="35" t="s">
        <v>1437</v>
      </c>
      <c r="B103" s="35"/>
      <c r="C103" s="35"/>
      <c r="D103" s="35"/>
      <c r="E103" s="35"/>
      <c r="F103" s="35"/>
      <c r="G103" s="35"/>
      <c r="I103" s="40"/>
      <c r="J103" s="40"/>
      <c r="K103" s="40"/>
      <c r="L103" s="40"/>
      <c r="M103" s="40"/>
      <c r="N103" s="40"/>
    </row>
    <row r="104" spans="1:16" ht="11.1" customHeight="1" x14ac:dyDescent="0.2">
      <c r="B104" s="35" t="s">
        <v>1412</v>
      </c>
      <c r="C104" s="35"/>
      <c r="D104" s="35"/>
      <c r="E104" s="35"/>
      <c r="F104" s="35"/>
      <c r="G104" s="35"/>
    </row>
    <row r="105" spans="1:16" ht="11.1" customHeight="1" x14ac:dyDescent="0.2">
      <c r="C105" s="31" t="s">
        <v>1418</v>
      </c>
      <c r="D105" s="31"/>
      <c r="E105" s="31"/>
      <c r="F105" s="31"/>
      <c r="G105" s="31"/>
      <c r="I105" s="32">
        <v>2166070.52</v>
      </c>
      <c r="J105" s="32">
        <v>159731.66</v>
      </c>
      <c r="K105" s="32">
        <v>653901.29</v>
      </c>
      <c r="L105" s="32">
        <v>2925357</v>
      </c>
      <c r="M105" s="32">
        <v>5808305.6100000003</v>
      </c>
      <c r="N105" s="70">
        <v>10080000</v>
      </c>
      <c r="P105" s="28">
        <f>1704972+7840000+40000</f>
        <v>9584972</v>
      </c>
    </row>
    <row r="106" spans="1:16" ht="11.1" customHeight="1" x14ac:dyDescent="0.2">
      <c r="C106" s="31" t="s">
        <v>1422</v>
      </c>
      <c r="D106" s="31"/>
      <c r="E106" s="31"/>
      <c r="F106" s="31"/>
      <c r="G106" s="31"/>
      <c r="I106" s="30">
        <v>-2575000</v>
      </c>
      <c r="J106" s="30">
        <v>0</v>
      </c>
      <c r="K106" s="30">
        <v>0</v>
      </c>
      <c r="L106" s="30">
        <v>-760000</v>
      </c>
      <c r="M106" s="30">
        <v>0</v>
      </c>
      <c r="N106" s="62">
        <v>-80000</v>
      </c>
    </row>
    <row r="107" spans="1:16" ht="14.85" customHeight="1" x14ac:dyDescent="0.2">
      <c r="I107" s="40"/>
      <c r="J107" s="40"/>
      <c r="K107" s="40"/>
      <c r="L107" s="40"/>
      <c r="M107" s="40"/>
      <c r="N107" s="39" t="s">
        <v>1410</v>
      </c>
    </row>
    <row r="108" spans="1:16" ht="14.85" customHeight="1" x14ac:dyDescent="0.2">
      <c r="L108" s="38"/>
      <c r="M108" s="33" t="s">
        <v>1544</v>
      </c>
      <c r="N108" s="34" t="s">
        <v>1543</v>
      </c>
    </row>
    <row r="109" spans="1:16" ht="22.15" customHeight="1" x14ac:dyDescent="0.2">
      <c r="I109" s="58" t="s">
        <v>1541</v>
      </c>
      <c r="J109" s="59" t="s">
        <v>1540</v>
      </c>
      <c r="K109" s="58" t="s">
        <v>1578</v>
      </c>
      <c r="L109" s="60" t="s">
        <v>1579</v>
      </c>
      <c r="M109" s="37" t="s">
        <v>1580</v>
      </c>
      <c r="N109" s="43" t="s">
        <v>1581</v>
      </c>
    </row>
    <row r="110" spans="1:16" ht="11.1" customHeight="1" x14ac:dyDescent="0.2">
      <c r="D110" s="35" t="s">
        <v>1438</v>
      </c>
      <c r="E110" s="35"/>
      <c r="F110" s="35"/>
      <c r="G110" s="35"/>
      <c r="I110" s="58"/>
      <c r="J110" s="59"/>
      <c r="K110" s="58"/>
      <c r="L110" s="58"/>
      <c r="M110" s="57"/>
      <c r="N110" s="57"/>
    </row>
    <row r="111" spans="1:16" ht="11.1" customHeight="1" x14ac:dyDescent="0.2">
      <c r="D111" s="31" t="s">
        <v>1439</v>
      </c>
      <c r="E111" s="31"/>
      <c r="F111" s="31"/>
      <c r="G111" s="31"/>
      <c r="I111" s="61">
        <v>4940955.0199999996</v>
      </c>
      <c r="J111" s="61">
        <v>2841879.06</v>
      </c>
      <c r="K111" s="61">
        <v>2936225.54</v>
      </c>
      <c r="L111" s="61">
        <v>4694215.45</v>
      </c>
      <c r="M111" s="61">
        <v>3614592.41</v>
      </c>
      <c r="N111" s="61">
        <v>4731552.03</v>
      </c>
    </row>
    <row r="112" spans="1:16" ht="11.1" customHeight="1" x14ac:dyDescent="0.2">
      <c r="D112" s="31" t="s">
        <v>1440</v>
      </c>
      <c r="E112" s="31"/>
      <c r="F112" s="31"/>
      <c r="G112" s="31"/>
      <c r="I112" s="61">
        <v>2438821.4900000002</v>
      </c>
      <c r="J112" s="61">
        <v>1836280.92</v>
      </c>
      <c r="K112" s="61">
        <v>1930626.51</v>
      </c>
      <c r="L112" s="61">
        <v>3779758.1</v>
      </c>
      <c r="M112" s="61">
        <v>2223788.84</v>
      </c>
      <c r="N112" s="61">
        <v>3680055.78</v>
      </c>
    </row>
    <row r="113" spans="4:14" ht="11.1" customHeight="1" x14ac:dyDescent="0.2">
      <c r="D113" s="31" t="s">
        <v>1441</v>
      </c>
      <c r="E113" s="31"/>
      <c r="F113" s="31"/>
      <c r="G113" s="31"/>
      <c r="I113" s="61">
        <v>-1178464.8600000001</v>
      </c>
      <c r="J113" s="61">
        <v>1725615.78</v>
      </c>
      <c r="K113" s="61">
        <v>1959198.9</v>
      </c>
      <c r="L113" s="61">
        <v>1889960.52</v>
      </c>
      <c r="M113" s="61">
        <v>1833531.02</v>
      </c>
      <c r="N113" s="61">
        <v>1843297.21</v>
      </c>
    </row>
    <row r="114" spans="4:14" ht="11.1" customHeight="1" x14ac:dyDescent="0.2">
      <c r="D114" s="31" t="s">
        <v>1442</v>
      </c>
      <c r="E114" s="31"/>
      <c r="F114" s="31"/>
      <c r="G114" s="31"/>
      <c r="I114" s="61">
        <v>160506.21</v>
      </c>
      <c r="J114" s="61">
        <v>172305.09</v>
      </c>
      <c r="K114" s="61">
        <v>186824.76</v>
      </c>
      <c r="L114" s="61">
        <v>197571.86</v>
      </c>
      <c r="M114" s="61">
        <v>159533.34</v>
      </c>
      <c r="N114" s="61">
        <v>159986.17000000001</v>
      </c>
    </row>
    <row r="115" spans="4:14" ht="11.1" customHeight="1" x14ac:dyDescent="0.2">
      <c r="D115" s="31" t="s">
        <v>1443</v>
      </c>
      <c r="E115" s="31"/>
      <c r="F115" s="31"/>
      <c r="G115" s="31"/>
      <c r="I115" s="61">
        <v>1504966.98</v>
      </c>
      <c r="J115" s="61">
        <v>1558193.04</v>
      </c>
      <c r="K115" s="61">
        <v>1686992.1</v>
      </c>
      <c r="L115" s="61">
        <v>1819759.83</v>
      </c>
      <c r="M115" s="61">
        <v>1657674.15</v>
      </c>
      <c r="N115" s="61">
        <v>1944437.13</v>
      </c>
    </row>
    <row r="116" spans="4:14" ht="11.1" customHeight="1" x14ac:dyDescent="0.2">
      <c r="D116" s="31" t="s">
        <v>1444</v>
      </c>
      <c r="E116" s="31"/>
      <c r="F116" s="31"/>
      <c r="G116" s="31"/>
      <c r="I116" s="61">
        <v>869350.62</v>
      </c>
      <c r="J116" s="61">
        <v>873302.47</v>
      </c>
      <c r="K116" s="61">
        <v>933585.54</v>
      </c>
      <c r="L116" s="61">
        <v>885383.61</v>
      </c>
      <c r="M116" s="61">
        <v>776336.91</v>
      </c>
      <c r="N116" s="61">
        <v>784251.16</v>
      </c>
    </row>
    <row r="117" spans="4:14" ht="11.1" customHeight="1" x14ac:dyDescent="0.2">
      <c r="D117" s="31" t="s">
        <v>1445</v>
      </c>
      <c r="E117" s="31"/>
      <c r="F117" s="31"/>
      <c r="G117" s="31"/>
      <c r="I117" s="61">
        <v>322199.14</v>
      </c>
      <c r="J117" s="61">
        <v>236056.11</v>
      </c>
      <c r="K117" s="61">
        <v>272296.34000000003</v>
      </c>
      <c r="L117" s="61">
        <v>382228</v>
      </c>
      <c r="M117" s="61">
        <v>247918.69</v>
      </c>
      <c r="N117" s="61">
        <v>352454</v>
      </c>
    </row>
    <row r="118" spans="4:14" ht="11.1" customHeight="1" x14ac:dyDescent="0.2">
      <c r="D118" s="31" t="s">
        <v>1446</v>
      </c>
      <c r="E118" s="31"/>
      <c r="F118" s="31"/>
      <c r="G118" s="31"/>
      <c r="I118" s="61">
        <v>74942.52</v>
      </c>
      <c r="J118" s="61">
        <v>72610.05</v>
      </c>
      <c r="K118" s="61">
        <v>71246.16</v>
      </c>
      <c r="L118" s="61">
        <v>73715</v>
      </c>
      <c r="M118" s="61">
        <v>73714.600000000006</v>
      </c>
      <c r="N118" s="61">
        <v>76664</v>
      </c>
    </row>
    <row r="119" spans="4:14" ht="11.1" customHeight="1" x14ac:dyDescent="0.2">
      <c r="D119" s="31" t="s">
        <v>1447</v>
      </c>
      <c r="E119" s="31"/>
      <c r="F119" s="31"/>
      <c r="G119" s="31"/>
      <c r="I119" s="61">
        <v>717340.29</v>
      </c>
      <c r="J119" s="61">
        <v>706867.8</v>
      </c>
      <c r="K119" s="61">
        <v>702677.73</v>
      </c>
      <c r="L119" s="61">
        <v>776806</v>
      </c>
      <c r="M119" s="61">
        <v>776137.49</v>
      </c>
      <c r="N119" s="61">
        <v>731415</v>
      </c>
    </row>
    <row r="120" spans="4:14" ht="11.1" customHeight="1" x14ac:dyDescent="0.2">
      <c r="D120" s="31" t="s">
        <v>1448</v>
      </c>
      <c r="E120" s="31"/>
      <c r="F120" s="31"/>
      <c r="G120" s="31"/>
      <c r="I120" s="61">
        <v>21300</v>
      </c>
      <c r="J120" s="61">
        <v>21800</v>
      </c>
      <c r="K120" s="61">
        <v>21800</v>
      </c>
      <c r="L120" s="61">
        <v>22300</v>
      </c>
      <c r="M120" s="61">
        <v>22300</v>
      </c>
      <c r="N120" s="61">
        <v>22800</v>
      </c>
    </row>
    <row r="121" spans="4:14" ht="11.1" customHeight="1" x14ac:dyDescent="0.2">
      <c r="D121" s="31" t="s">
        <v>1449</v>
      </c>
      <c r="E121" s="31"/>
      <c r="F121" s="31"/>
      <c r="G121" s="31"/>
      <c r="I121" s="61">
        <v>118357.79</v>
      </c>
      <c r="J121" s="61">
        <v>140549.85999999999</v>
      </c>
      <c r="K121" s="61">
        <v>139006.68</v>
      </c>
      <c r="L121" s="61">
        <v>169666.55</v>
      </c>
      <c r="M121" s="61">
        <v>153996.46</v>
      </c>
      <c r="N121" s="61">
        <v>155130.23999999999</v>
      </c>
    </row>
    <row r="122" spans="4:14" ht="11.1" customHeight="1" x14ac:dyDescent="0.2">
      <c r="D122" s="31" t="s">
        <v>1450</v>
      </c>
      <c r="E122" s="31"/>
      <c r="F122" s="31"/>
      <c r="G122" s="31"/>
      <c r="I122" s="61">
        <v>329552.5</v>
      </c>
      <c r="J122" s="61">
        <v>336252.5</v>
      </c>
      <c r="K122" s="61">
        <v>342652.5</v>
      </c>
      <c r="L122" s="61">
        <v>348752.5</v>
      </c>
      <c r="M122" s="61">
        <v>350702.5</v>
      </c>
      <c r="N122" s="61">
        <v>353152.5</v>
      </c>
    </row>
    <row r="123" spans="4:14" ht="11.1" customHeight="1" x14ac:dyDescent="0.2">
      <c r="D123" s="31" t="s">
        <v>1451</v>
      </c>
      <c r="E123" s="31"/>
      <c r="F123" s="31"/>
      <c r="G123" s="31"/>
      <c r="I123" s="62">
        <v>-408929.48</v>
      </c>
      <c r="J123" s="62">
        <v>159731.66</v>
      </c>
      <c r="K123" s="62">
        <v>653901.29</v>
      </c>
      <c r="L123" s="62">
        <v>9000</v>
      </c>
      <c r="M123" s="62">
        <v>4233723.26</v>
      </c>
      <c r="N123" s="62">
        <v>6486146.1299999999</v>
      </c>
    </row>
    <row r="125" spans="4:14" x14ac:dyDescent="0.2">
      <c r="I125" s="29">
        <f>SUM(I111:I124)</f>
        <v>9910898.2199999988</v>
      </c>
      <c r="J125" s="29">
        <f t="shared" ref="J125:N125" si="0">SUM(J111:J124)</f>
        <v>10681444.340000002</v>
      </c>
      <c r="K125" s="29">
        <f t="shared" si="0"/>
        <v>11837034.049999997</v>
      </c>
      <c r="L125" s="29">
        <f t="shared" si="0"/>
        <v>15049117.42</v>
      </c>
      <c r="M125" s="29">
        <f t="shared" si="0"/>
        <v>16123949.67</v>
      </c>
      <c r="N125" s="29">
        <f t="shared" si="0"/>
        <v>21321341.350000001</v>
      </c>
    </row>
  </sheetData>
  <pageMargins left="0.25" right="0.25" top="0.5" bottom="0.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75"/>
  <sheetViews>
    <sheetView workbookViewId="0">
      <selection activeCell="J7" sqref="J7"/>
    </sheetView>
  </sheetViews>
  <sheetFormatPr defaultColWidth="9.140625" defaultRowHeight="12.75" x14ac:dyDescent="0.2"/>
  <cols>
    <col min="1" max="1" width="15.28515625" style="28" bestFit="1" customWidth="1"/>
    <col min="2" max="2" width="28.140625" style="28" bestFit="1" customWidth="1"/>
    <col min="3" max="4" width="11.28515625" style="29" bestFit="1" customWidth="1"/>
    <col min="5" max="6" width="10.28515625" style="29" customWidth="1"/>
    <col min="7" max="7" width="14" style="29" customWidth="1"/>
    <col min="8" max="8" width="18.42578125" style="29" bestFit="1" customWidth="1"/>
    <col min="9" max="16384" width="9.140625" style="28"/>
  </cols>
  <sheetData>
    <row r="1" spans="1:8" ht="22.15" customHeight="1" x14ac:dyDescent="0.2">
      <c r="A1" s="48" t="s">
        <v>54</v>
      </c>
      <c r="C1" s="34" t="s">
        <v>1542</v>
      </c>
      <c r="D1" s="34" t="s">
        <v>1541</v>
      </c>
      <c r="E1" s="50" t="s">
        <v>1540</v>
      </c>
      <c r="F1" s="51" t="s">
        <v>55</v>
      </c>
      <c r="G1" s="50" t="s">
        <v>1546</v>
      </c>
      <c r="H1" s="49" t="s">
        <v>1576</v>
      </c>
    </row>
    <row r="2" spans="1:8" ht="11.1" customHeight="1" x14ac:dyDescent="0.2">
      <c r="A2" s="48"/>
      <c r="C2" s="34"/>
      <c r="D2" s="34"/>
      <c r="E2" s="33"/>
      <c r="F2" s="33"/>
    </row>
    <row r="3" spans="1:8" ht="11.1" customHeight="1" x14ac:dyDescent="0.2">
      <c r="A3" s="46" t="s">
        <v>56</v>
      </c>
      <c r="B3" s="44" t="s">
        <v>57</v>
      </c>
      <c r="C3" s="32">
        <v>14539.77</v>
      </c>
      <c r="D3" s="47">
        <v>30326.87</v>
      </c>
      <c r="E3" s="32">
        <v>50593.05</v>
      </c>
      <c r="F3" s="32">
        <v>36750</v>
      </c>
      <c r="G3" s="32">
        <v>123724.55</v>
      </c>
      <c r="H3" s="32">
        <v>90000</v>
      </c>
    </row>
    <row r="4" spans="1:8" ht="11.1" customHeight="1" x14ac:dyDescent="0.2">
      <c r="A4" s="46" t="s">
        <v>59</v>
      </c>
      <c r="B4" s="44" t="s">
        <v>60</v>
      </c>
      <c r="C4" s="32">
        <v>2877.43</v>
      </c>
      <c r="D4" s="47">
        <v>3826.39</v>
      </c>
      <c r="E4" s="32">
        <v>3232.13</v>
      </c>
      <c r="F4" s="32">
        <v>1000</v>
      </c>
      <c r="G4" s="32">
        <v>69.400000000000006</v>
      </c>
      <c r="H4" s="32">
        <v>500</v>
      </c>
    </row>
    <row r="5" spans="1:8" ht="11.1" customHeight="1" x14ac:dyDescent="0.2">
      <c r="A5" s="46" t="s">
        <v>61</v>
      </c>
      <c r="B5" s="44" t="s">
        <v>62</v>
      </c>
      <c r="C5" s="32">
        <v>72405.17</v>
      </c>
      <c r="D5" s="47">
        <v>101856.06</v>
      </c>
      <c r="E5" s="32">
        <v>89505.18</v>
      </c>
      <c r="F5" s="32">
        <v>92732</v>
      </c>
      <c r="G5" s="32">
        <v>91434.77</v>
      </c>
      <c r="H5" s="32">
        <v>96301.28</v>
      </c>
    </row>
    <row r="6" spans="1:8" ht="11.1" customHeight="1" x14ac:dyDescent="0.2">
      <c r="A6" s="46" t="s">
        <v>63</v>
      </c>
      <c r="B6" s="44" t="s">
        <v>64</v>
      </c>
      <c r="C6" s="32">
        <v>100969.1</v>
      </c>
      <c r="D6" s="47">
        <v>115070.94</v>
      </c>
      <c r="E6" s="32">
        <v>97874.94</v>
      </c>
      <c r="F6" s="32">
        <v>101400</v>
      </c>
      <c r="G6" s="32">
        <v>101754</v>
      </c>
      <c r="H6" s="32">
        <v>105456</v>
      </c>
    </row>
    <row r="7" spans="1:8" ht="11.1" customHeight="1" x14ac:dyDescent="0.2">
      <c r="A7" s="46" t="s">
        <v>65</v>
      </c>
      <c r="B7" s="44" t="s">
        <v>66</v>
      </c>
      <c r="C7" s="32">
        <v>18771.3</v>
      </c>
      <c r="D7" s="47">
        <v>20092.34</v>
      </c>
      <c r="E7" s="32">
        <v>21050.68</v>
      </c>
      <c r="F7" s="32">
        <v>21840.43</v>
      </c>
      <c r="G7" s="32">
        <v>21720.18</v>
      </c>
      <c r="H7" s="32">
        <v>22457.32</v>
      </c>
    </row>
    <row r="8" spans="1:8" ht="11.1" customHeight="1" x14ac:dyDescent="0.2">
      <c r="A8" s="46" t="s">
        <v>67</v>
      </c>
      <c r="B8" s="44" t="s">
        <v>68</v>
      </c>
      <c r="C8" s="32">
        <v>28892.639999999999</v>
      </c>
      <c r="D8" s="47">
        <v>18329.560000000001</v>
      </c>
      <c r="E8" s="32">
        <v>47777.22</v>
      </c>
      <c r="F8" s="32">
        <v>48061.65</v>
      </c>
      <c r="G8" s="32">
        <v>53176.92</v>
      </c>
      <c r="H8" s="32">
        <v>39000</v>
      </c>
    </row>
    <row r="9" spans="1:8" ht="11.1" customHeight="1" x14ac:dyDescent="0.2">
      <c r="A9" s="46" t="s">
        <v>69</v>
      </c>
      <c r="B9" s="44" t="s">
        <v>70</v>
      </c>
      <c r="C9" s="32">
        <v>219231.05</v>
      </c>
      <c r="D9" s="47">
        <v>233664.3</v>
      </c>
      <c r="E9" s="32">
        <v>196266.37</v>
      </c>
      <c r="F9" s="32">
        <v>204628.28</v>
      </c>
      <c r="G9" s="32">
        <v>204726.32</v>
      </c>
      <c r="H9" s="32">
        <v>213489.8</v>
      </c>
    </row>
    <row r="10" spans="1:8" ht="11.1" customHeight="1" x14ac:dyDescent="0.2">
      <c r="A10" s="46" t="s">
        <v>71</v>
      </c>
      <c r="B10" s="44" t="s">
        <v>72</v>
      </c>
      <c r="C10" s="32">
        <v>11261.12</v>
      </c>
      <c r="D10" s="47">
        <v>12293.89</v>
      </c>
      <c r="E10" s="32">
        <v>6082.03</v>
      </c>
      <c r="F10" s="32">
        <v>7576.27</v>
      </c>
      <c r="G10" s="32">
        <v>7576.27</v>
      </c>
      <c r="H10" s="32">
        <v>11543.51</v>
      </c>
    </row>
    <row r="11" spans="1:8" ht="11.1" customHeight="1" x14ac:dyDescent="0.2">
      <c r="A11" s="46" t="s">
        <v>73</v>
      </c>
      <c r="B11" s="44" t="s">
        <v>74</v>
      </c>
      <c r="C11" s="32">
        <v>8944.41</v>
      </c>
      <c r="D11" s="47">
        <v>2901.55</v>
      </c>
      <c r="E11" s="32">
        <v>4502.67</v>
      </c>
      <c r="F11" s="32">
        <v>6243.12</v>
      </c>
      <c r="G11" s="32">
        <v>4754.25</v>
      </c>
      <c r="H11" s="32">
        <v>6243.12</v>
      </c>
    </row>
    <row r="12" spans="1:8" ht="11.1" customHeight="1" x14ac:dyDescent="0.2">
      <c r="A12" s="46" t="s">
        <v>75</v>
      </c>
      <c r="B12" s="44" t="s">
        <v>76</v>
      </c>
      <c r="C12" s="32">
        <v>0</v>
      </c>
      <c r="D12" s="47">
        <v>903.72</v>
      </c>
      <c r="E12" s="32">
        <v>1303.56</v>
      </c>
      <c r="F12" s="32">
        <v>1502</v>
      </c>
      <c r="G12" s="32">
        <v>1234.4100000000001</v>
      </c>
      <c r="H12" s="32">
        <v>1501.5</v>
      </c>
    </row>
    <row r="13" spans="1:8" ht="11.1" customHeight="1" x14ac:dyDescent="0.2">
      <c r="A13" s="46" t="s">
        <v>77</v>
      </c>
      <c r="B13" s="44" t="s">
        <v>78</v>
      </c>
      <c r="C13" s="32">
        <v>5057.5</v>
      </c>
      <c r="D13" s="47">
        <v>3927.01</v>
      </c>
      <c r="E13" s="32">
        <v>5174.18</v>
      </c>
      <c r="F13" s="32">
        <v>6000</v>
      </c>
      <c r="G13" s="32">
        <v>6589</v>
      </c>
      <c r="H13" s="32">
        <v>6000</v>
      </c>
    </row>
    <row r="14" spans="1:8" ht="11.1" customHeight="1" x14ac:dyDescent="0.2">
      <c r="A14" s="46" t="s">
        <v>79</v>
      </c>
      <c r="B14" s="44" t="s">
        <v>80</v>
      </c>
      <c r="C14" s="32">
        <v>3453.41</v>
      </c>
      <c r="D14" s="47">
        <v>4168.3500000000004</v>
      </c>
      <c r="E14" s="32">
        <v>3118.06</v>
      </c>
      <c r="F14" s="32">
        <v>5000</v>
      </c>
      <c r="G14" s="32">
        <v>3198.06</v>
      </c>
      <c r="H14" s="32">
        <v>5000</v>
      </c>
    </row>
    <row r="15" spans="1:8" ht="11.1" customHeight="1" x14ac:dyDescent="0.2">
      <c r="A15" s="46" t="s">
        <v>81</v>
      </c>
      <c r="B15" s="44" t="s">
        <v>82</v>
      </c>
      <c r="C15" s="32">
        <v>2160.5100000000002</v>
      </c>
      <c r="D15" s="47">
        <v>2376.35</v>
      </c>
      <c r="E15" s="32">
        <v>2383.79</v>
      </c>
      <c r="F15" s="32">
        <v>2800</v>
      </c>
      <c r="G15" s="32">
        <v>2231.58</v>
      </c>
      <c r="H15" s="32">
        <v>2800</v>
      </c>
    </row>
    <row r="16" spans="1:8" ht="11.1" customHeight="1" x14ac:dyDescent="0.2">
      <c r="A16" s="46" t="s">
        <v>83</v>
      </c>
      <c r="B16" s="44" t="s">
        <v>84</v>
      </c>
      <c r="C16" s="32">
        <v>1415.83</v>
      </c>
      <c r="D16" s="47">
        <v>1827.99</v>
      </c>
      <c r="E16" s="32">
        <v>510.12</v>
      </c>
      <c r="F16" s="32">
        <v>2000</v>
      </c>
      <c r="G16" s="32">
        <v>1504.31</v>
      </c>
      <c r="H16" s="32">
        <v>2000</v>
      </c>
    </row>
    <row r="17" spans="1:8" ht="11.1" customHeight="1" x14ac:dyDescent="0.2">
      <c r="A17" s="46" t="s">
        <v>85</v>
      </c>
      <c r="B17" s="44" t="s">
        <v>86</v>
      </c>
      <c r="C17" s="32">
        <v>6815.5</v>
      </c>
      <c r="D17" s="47">
        <v>10118.280000000001</v>
      </c>
      <c r="E17" s="32">
        <v>8249.67</v>
      </c>
      <c r="F17" s="32">
        <v>8330</v>
      </c>
      <c r="G17" s="32">
        <v>4000</v>
      </c>
      <c r="H17" s="32">
        <v>8330</v>
      </c>
    </row>
    <row r="18" spans="1:8" ht="11.1" customHeight="1" x14ac:dyDescent="0.2">
      <c r="A18" s="46" t="s">
        <v>87</v>
      </c>
      <c r="B18" s="44" t="s">
        <v>88</v>
      </c>
      <c r="C18" s="32">
        <v>0</v>
      </c>
      <c r="D18" s="47">
        <v>0</v>
      </c>
      <c r="E18" s="32">
        <v>1117.23</v>
      </c>
      <c r="F18" s="32">
        <v>500</v>
      </c>
      <c r="G18" s="32">
        <v>364.14</v>
      </c>
      <c r="H18" s="32">
        <v>500</v>
      </c>
    </row>
    <row r="19" spans="1:8" ht="11.1" customHeight="1" x14ac:dyDescent="0.2">
      <c r="A19" s="46" t="s">
        <v>89</v>
      </c>
      <c r="B19" s="44" t="s">
        <v>90</v>
      </c>
      <c r="C19" s="32">
        <v>3164.01</v>
      </c>
      <c r="D19" s="47">
        <v>3688.06</v>
      </c>
      <c r="E19" s="32">
        <v>1192.5</v>
      </c>
      <c r="F19" s="32">
        <v>4000</v>
      </c>
      <c r="G19" s="32">
        <v>3072.4</v>
      </c>
      <c r="H19" s="32">
        <v>4000</v>
      </c>
    </row>
    <row r="20" spans="1:8" ht="11.1" customHeight="1" x14ac:dyDescent="0.2">
      <c r="A20" s="46" t="s">
        <v>91</v>
      </c>
      <c r="B20" s="44" t="s">
        <v>92</v>
      </c>
      <c r="C20" s="32">
        <v>0</v>
      </c>
      <c r="D20" s="47">
        <v>49.5</v>
      </c>
      <c r="E20" s="32">
        <v>0</v>
      </c>
      <c r="F20" s="32">
        <v>300</v>
      </c>
      <c r="G20" s="32">
        <v>0</v>
      </c>
      <c r="H20" s="32">
        <v>200</v>
      </c>
    </row>
    <row r="21" spans="1:8" ht="11.1" customHeight="1" x14ac:dyDescent="0.2">
      <c r="A21" s="46" t="s">
        <v>93</v>
      </c>
      <c r="B21" s="44" t="s">
        <v>94</v>
      </c>
      <c r="C21" s="32">
        <v>5933.99</v>
      </c>
      <c r="D21" s="47">
        <v>9171.26</v>
      </c>
      <c r="E21" s="32">
        <v>4111.5200000000004</v>
      </c>
      <c r="F21" s="32">
        <v>5731</v>
      </c>
      <c r="G21" s="32">
        <v>3963.98</v>
      </c>
      <c r="H21" s="32">
        <v>4521</v>
      </c>
    </row>
    <row r="22" spans="1:8" ht="11.1" customHeight="1" x14ac:dyDescent="0.2">
      <c r="A22" s="46" t="s">
        <v>95</v>
      </c>
      <c r="B22" s="44" t="s">
        <v>96</v>
      </c>
      <c r="C22" s="32">
        <v>435.93</v>
      </c>
      <c r="D22" s="47">
        <v>857.97</v>
      </c>
      <c r="E22" s="32">
        <v>799.03</v>
      </c>
      <c r="F22" s="32">
        <v>1000</v>
      </c>
      <c r="G22" s="32">
        <v>919.28</v>
      </c>
      <c r="H22" s="32">
        <v>1000</v>
      </c>
    </row>
    <row r="23" spans="1:8" ht="11.1" customHeight="1" x14ac:dyDescent="0.2">
      <c r="A23" s="46" t="s">
        <v>97</v>
      </c>
      <c r="B23" s="44" t="s">
        <v>98</v>
      </c>
      <c r="C23" s="32">
        <v>607.5</v>
      </c>
      <c r="D23" s="47">
        <v>629</v>
      </c>
      <c r="E23" s="32">
        <v>692</v>
      </c>
      <c r="F23" s="32">
        <v>1275</v>
      </c>
      <c r="G23" s="32">
        <v>1238.75</v>
      </c>
      <c r="H23" s="32">
        <v>1324</v>
      </c>
    </row>
    <row r="24" spans="1:8" ht="11.1" customHeight="1" x14ac:dyDescent="0.2">
      <c r="A24" s="46" t="s">
        <v>99</v>
      </c>
      <c r="B24" s="44" t="s">
        <v>100</v>
      </c>
      <c r="C24" s="32">
        <v>757.03</v>
      </c>
      <c r="D24" s="47">
        <v>0</v>
      </c>
      <c r="E24" s="32">
        <v>299.83999999999997</v>
      </c>
      <c r="F24" s="32">
        <v>600</v>
      </c>
      <c r="G24" s="32">
        <v>0</v>
      </c>
      <c r="H24" s="32">
        <v>600</v>
      </c>
    </row>
    <row r="25" spans="1:8" ht="11.1" customHeight="1" x14ac:dyDescent="0.2">
      <c r="A25" s="46" t="s">
        <v>101</v>
      </c>
      <c r="B25" s="44" t="s">
        <v>102</v>
      </c>
      <c r="C25" s="32">
        <v>405</v>
      </c>
      <c r="D25" s="47">
        <v>1377.42</v>
      </c>
      <c r="E25" s="32">
        <v>714.71</v>
      </c>
      <c r="F25" s="32">
        <v>2000</v>
      </c>
      <c r="G25" s="32">
        <v>2123.5700000000002</v>
      </c>
      <c r="H25" s="32">
        <v>2000</v>
      </c>
    </row>
    <row r="26" spans="1:8" ht="11.1" customHeight="1" x14ac:dyDescent="0.2">
      <c r="A26" s="46" t="s">
        <v>103</v>
      </c>
      <c r="B26" s="44" t="s">
        <v>104</v>
      </c>
      <c r="C26" s="32">
        <v>2346.9499999999998</v>
      </c>
      <c r="D26" s="47">
        <v>1603</v>
      </c>
      <c r="E26" s="32">
        <v>1932</v>
      </c>
      <c r="F26" s="32">
        <v>2745</v>
      </c>
      <c r="G26" s="32">
        <v>1828</v>
      </c>
      <c r="H26" s="32">
        <v>3083</v>
      </c>
    </row>
    <row r="27" spans="1:8" ht="11.1" customHeight="1" x14ac:dyDescent="0.2">
      <c r="A27" s="46" t="s">
        <v>105</v>
      </c>
      <c r="B27" s="44" t="s">
        <v>106</v>
      </c>
      <c r="C27" s="32">
        <v>2381.15</v>
      </c>
      <c r="D27" s="47">
        <v>10216.27</v>
      </c>
      <c r="E27" s="32">
        <v>10236.91</v>
      </c>
      <c r="F27" s="32">
        <v>14814</v>
      </c>
      <c r="G27" s="32">
        <v>7265.31</v>
      </c>
      <c r="H27" s="32">
        <v>16800</v>
      </c>
    </row>
    <row r="28" spans="1:8" ht="11.1" customHeight="1" x14ac:dyDescent="0.2">
      <c r="A28" s="46" t="s">
        <v>107</v>
      </c>
      <c r="B28" s="44" t="s">
        <v>106</v>
      </c>
      <c r="C28" s="32">
        <v>5815.5</v>
      </c>
      <c r="D28" s="47">
        <v>8260</v>
      </c>
      <c r="E28" s="32">
        <v>0</v>
      </c>
      <c r="F28" s="32">
        <v>0</v>
      </c>
      <c r="G28" s="32">
        <v>0</v>
      </c>
      <c r="H28" s="32">
        <v>0</v>
      </c>
    </row>
    <row r="29" spans="1:8" ht="11.1" customHeight="1" x14ac:dyDescent="0.2">
      <c r="A29" s="46" t="s">
        <v>108</v>
      </c>
      <c r="B29" s="44" t="s">
        <v>109</v>
      </c>
      <c r="C29" s="32">
        <v>51272.24</v>
      </c>
      <c r="D29" s="47">
        <v>33308.89</v>
      </c>
      <c r="E29" s="32">
        <v>37600.980000000003</v>
      </c>
      <c r="F29" s="32">
        <v>95379.38</v>
      </c>
      <c r="G29" s="32">
        <v>52500</v>
      </c>
      <c r="H29" s="32">
        <v>95670.78</v>
      </c>
    </row>
    <row r="30" spans="1:8" ht="11.1" customHeight="1" x14ac:dyDescent="0.2">
      <c r="A30" s="46" t="s">
        <v>110</v>
      </c>
      <c r="B30" s="44" t="s">
        <v>111</v>
      </c>
      <c r="C30" s="32">
        <v>98231.76</v>
      </c>
      <c r="D30" s="47">
        <v>91987.08</v>
      </c>
      <c r="E30" s="32">
        <v>93412.32</v>
      </c>
      <c r="F30" s="32">
        <v>92098</v>
      </c>
      <c r="G30" s="32">
        <v>92098.8</v>
      </c>
      <c r="H30" s="32">
        <v>91821</v>
      </c>
    </row>
    <row r="31" spans="1:8" ht="11.1" customHeight="1" x14ac:dyDescent="0.2">
      <c r="A31" s="46" t="s">
        <v>112</v>
      </c>
      <c r="B31" s="44" t="s">
        <v>113</v>
      </c>
      <c r="C31" s="32">
        <v>3188.57</v>
      </c>
      <c r="D31" s="47">
        <v>2930.89</v>
      </c>
      <c r="E31" s="32">
        <v>2132.92</v>
      </c>
      <c r="F31" s="32">
        <v>4550</v>
      </c>
      <c r="G31" s="32">
        <v>407.29</v>
      </c>
      <c r="H31" s="32">
        <v>2350</v>
      </c>
    </row>
    <row r="32" spans="1:8" ht="11.1" customHeight="1" x14ac:dyDescent="0.2">
      <c r="A32" s="46" t="s">
        <v>114</v>
      </c>
      <c r="B32" s="44" t="s">
        <v>115</v>
      </c>
      <c r="C32" s="32">
        <v>96130.23</v>
      </c>
      <c r="D32" s="47">
        <v>76851.69</v>
      </c>
      <c r="E32" s="32">
        <v>110596.76</v>
      </c>
      <c r="F32" s="32">
        <v>66879</v>
      </c>
      <c r="G32" s="32">
        <v>55000</v>
      </c>
      <c r="H32" s="32">
        <v>61483</v>
      </c>
    </row>
    <row r="33" spans="1:8" ht="11.1" customHeight="1" x14ac:dyDescent="0.2">
      <c r="A33" s="46" t="s">
        <v>116</v>
      </c>
      <c r="B33" s="44" t="s">
        <v>117</v>
      </c>
      <c r="C33" s="32">
        <v>10037.370000000001</v>
      </c>
      <c r="D33" s="47">
        <v>7999.29</v>
      </c>
      <c r="E33" s="32">
        <v>13977.31</v>
      </c>
      <c r="F33" s="32">
        <v>12013</v>
      </c>
      <c r="G33" s="32">
        <v>15535.03</v>
      </c>
      <c r="H33" s="32">
        <v>13013</v>
      </c>
    </row>
    <row r="34" spans="1:8" ht="11.1" customHeight="1" x14ac:dyDescent="0.2">
      <c r="A34" s="46" t="s">
        <v>118</v>
      </c>
      <c r="B34" s="44" t="s">
        <v>119</v>
      </c>
      <c r="C34" s="32">
        <v>9430.92</v>
      </c>
      <c r="D34" s="47">
        <v>3074.87</v>
      </c>
      <c r="E34" s="32">
        <v>3479.49</v>
      </c>
      <c r="F34" s="32">
        <v>8600</v>
      </c>
      <c r="G34" s="32">
        <v>3060.63</v>
      </c>
      <c r="H34" s="32">
        <v>8600</v>
      </c>
    </row>
    <row r="35" spans="1:8" ht="11.1" customHeight="1" x14ac:dyDescent="0.2">
      <c r="A35" s="46" t="s">
        <v>120</v>
      </c>
      <c r="B35" s="44" t="s">
        <v>121</v>
      </c>
      <c r="C35" s="32">
        <v>0</v>
      </c>
      <c r="D35" s="47">
        <v>0</v>
      </c>
      <c r="E35" s="32">
        <v>0</v>
      </c>
      <c r="F35" s="32">
        <v>0</v>
      </c>
      <c r="G35" s="32">
        <v>0</v>
      </c>
      <c r="H35" s="32">
        <v>0</v>
      </c>
    </row>
    <row r="36" spans="1:8" ht="11.1" customHeight="1" x14ac:dyDescent="0.2">
      <c r="A36" s="46" t="s">
        <v>122</v>
      </c>
      <c r="B36" s="44" t="s">
        <v>123</v>
      </c>
      <c r="C36" s="32">
        <v>4625.09</v>
      </c>
      <c r="D36" s="47">
        <v>3334.26</v>
      </c>
      <c r="E36" s="32">
        <v>2684.94</v>
      </c>
      <c r="F36" s="32">
        <v>4300</v>
      </c>
      <c r="G36" s="32">
        <v>2523.0300000000002</v>
      </c>
      <c r="H36" s="32">
        <v>4300</v>
      </c>
    </row>
    <row r="37" spans="1:8" ht="11.1" customHeight="1" x14ac:dyDescent="0.2">
      <c r="A37" s="46" t="s">
        <v>124</v>
      </c>
      <c r="B37" s="44" t="s">
        <v>125</v>
      </c>
      <c r="C37" s="32">
        <v>28624.49</v>
      </c>
      <c r="D37" s="47">
        <v>30090.94</v>
      </c>
      <c r="E37" s="32">
        <v>24157.439999999999</v>
      </c>
      <c r="F37" s="32">
        <v>26740</v>
      </c>
      <c r="G37" s="32">
        <v>30328.52</v>
      </c>
      <c r="H37" s="32">
        <v>26740</v>
      </c>
    </row>
    <row r="38" spans="1:8" ht="11.1" customHeight="1" x14ac:dyDescent="0.2">
      <c r="A38" s="46" t="s">
        <v>126</v>
      </c>
      <c r="B38" s="44" t="s">
        <v>127</v>
      </c>
      <c r="C38" s="32">
        <v>27629.68</v>
      </c>
      <c r="D38" s="47">
        <v>14048.44</v>
      </c>
      <c r="E38" s="32">
        <v>3649.75</v>
      </c>
      <c r="F38" s="32">
        <v>11000</v>
      </c>
      <c r="G38" s="32">
        <v>2500</v>
      </c>
      <c r="H38" s="32">
        <v>5000</v>
      </c>
    </row>
    <row r="39" spans="1:8" ht="11.1" customHeight="1" x14ac:dyDescent="0.2">
      <c r="A39" s="46" t="s">
        <v>128</v>
      </c>
      <c r="B39" s="44" t="s">
        <v>129</v>
      </c>
      <c r="C39" s="32">
        <v>3872.64</v>
      </c>
      <c r="D39" s="47">
        <v>6127.55</v>
      </c>
      <c r="E39" s="32">
        <v>7112.37</v>
      </c>
      <c r="F39" s="32">
        <v>6506</v>
      </c>
      <c r="G39" s="32">
        <v>7484.97</v>
      </c>
      <c r="H39" s="32">
        <v>7253</v>
      </c>
    </row>
    <row r="40" spans="1:8" ht="11.1" customHeight="1" x14ac:dyDescent="0.2">
      <c r="A40" s="46" t="s">
        <v>130</v>
      </c>
      <c r="B40" s="44" t="s">
        <v>131</v>
      </c>
      <c r="C40" s="32">
        <v>16353.19</v>
      </c>
      <c r="D40" s="47">
        <v>19097.169999999998</v>
      </c>
      <c r="E40" s="32">
        <v>23520.400000000001</v>
      </c>
      <c r="F40" s="32">
        <v>26372</v>
      </c>
      <c r="G40" s="32">
        <v>20683.03</v>
      </c>
      <c r="H40" s="32">
        <v>26372</v>
      </c>
    </row>
    <row r="41" spans="1:8" ht="11.1" customHeight="1" x14ac:dyDescent="0.2">
      <c r="A41" s="46" t="s">
        <v>132</v>
      </c>
      <c r="B41" s="44" t="s">
        <v>133</v>
      </c>
      <c r="C41" s="32">
        <v>231.76</v>
      </c>
      <c r="D41" s="47">
        <v>408.62</v>
      </c>
      <c r="E41" s="32">
        <v>248.04</v>
      </c>
      <c r="F41" s="32">
        <v>350</v>
      </c>
      <c r="G41" s="32">
        <v>295.20999999999998</v>
      </c>
      <c r="H41" s="32">
        <v>300</v>
      </c>
    </row>
    <row r="42" spans="1:8" ht="11.1" customHeight="1" x14ac:dyDescent="0.2">
      <c r="A42" s="46" t="s">
        <v>134</v>
      </c>
      <c r="B42" s="44" t="s">
        <v>135</v>
      </c>
      <c r="C42" s="32">
        <v>1315</v>
      </c>
      <c r="D42" s="47">
        <v>0</v>
      </c>
      <c r="E42" s="32">
        <v>1396</v>
      </c>
      <c r="F42" s="32">
        <v>1438</v>
      </c>
      <c r="G42" s="32">
        <v>1438</v>
      </c>
      <c r="H42" s="32">
        <v>1481</v>
      </c>
    </row>
    <row r="43" spans="1:8" ht="11.1" customHeight="1" x14ac:dyDescent="0.2">
      <c r="A43" s="46" t="s">
        <v>136</v>
      </c>
      <c r="B43" s="44" t="s">
        <v>137</v>
      </c>
      <c r="C43" s="32">
        <v>489.81</v>
      </c>
      <c r="D43" s="47">
        <v>1396.43</v>
      </c>
      <c r="E43" s="32">
        <v>609.51</v>
      </c>
      <c r="F43" s="32">
        <v>1030</v>
      </c>
      <c r="G43" s="32">
        <v>559.30999999999995</v>
      </c>
      <c r="H43" s="32">
        <v>1030</v>
      </c>
    </row>
    <row r="44" spans="1:8" ht="11.1" customHeight="1" x14ac:dyDescent="0.2">
      <c r="A44" s="46" t="s">
        <v>138</v>
      </c>
      <c r="B44" s="44" t="s">
        <v>139</v>
      </c>
      <c r="C44" s="32">
        <v>-835240.15</v>
      </c>
      <c r="D44" s="47">
        <v>-819885.68</v>
      </c>
      <c r="E44" s="32">
        <v>-775647.26</v>
      </c>
      <c r="F44" s="32">
        <v>-860584.13</v>
      </c>
      <c r="G44" s="32">
        <v>-685295.37</v>
      </c>
      <c r="H44" s="32">
        <v>-809064.31</v>
      </c>
    </row>
    <row r="45" spans="1:8" ht="11.1" customHeight="1" x14ac:dyDescent="0.2">
      <c r="A45" s="46" t="s">
        <v>140</v>
      </c>
      <c r="B45" s="44" t="s">
        <v>141</v>
      </c>
      <c r="C45" s="32">
        <v>2853636.22</v>
      </c>
      <c r="D45" s="47">
        <v>2872506.09</v>
      </c>
      <c r="E45" s="32">
        <v>2966684.33</v>
      </c>
      <c r="F45" s="32">
        <v>3110122</v>
      </c>
      <c r="G45" s="32">
        <v>3102008.01</v>
      </c>
      <c r="H45" s="32">
        <v>3291743</v>
      </c>
    </row>
    <row r="46" spans="1:8" ht="11.1" customHeight="1" x14ac:dyDescent="0.2">
      <c r="A46" s="46" t="s">
        <v>142</v>
      </c>
      <c r="B46" s="44" t="s">
        <v>143</v>
      </c>
      <c r="C46" s="32">
        <v>36700.26</v>
      </c>
      <c r="D46" s="47">
        <v>36012.019999999997</v>
      </c>
      <c r="E46" s="32">
        <v>34870.129999999997</v>
      </c>
      <c r="F46" s="32">
        <v>31073</v>
      </c>
      <c r="G46" s="32">
        <v>35325.160000000003</v>
      </c>
      <c r="H46" s="32">
        <v>37000</v>
      </c>
    </row>
    <row r="47" spans="1:8" ht="11.1" customHeight="1" x14ac:dyDescent="0.2">
      <c r="A47" s="46" t="s">
        <v>144</v>
      </c>
      <c r="B47" s="44" t="s">
        <v>145</v>
      </c>
      <c r="C47" s="32">
        <v>85000</v>
      </c>
      <c r="D47" s="47">
        <v>87500</v>
      </c>
      <c r="E47" s="32">
        <v>90000</v>
      </c>
      <c r="F47" s="32">
        <v>90000</v>
      </c>
      <c r="G47" s="32">
        <v>91250</v>
      </c>
      <c r="H47" s="32">
        <v>92500</v>
      </c>
    </row>
    <row r="48" spans="1:8" ht="11.1" customHeight="1" x14ac:dyDescent="0.2">
      <c r="A48" s="46" t="s">
        <v>146</v>
      </c>
      <c r="B48" s="44" t="s">
        <v>60</v>
      </c>
      <c r="C48" s="32">
        <v>0</v>
      </c>
      <c r="D48" s="47">
        <v>0</v>
      </c>
      <c r="E48" s="32">
        <v>0</v>
      </c>
      <c r="F48" s="32">
        <v>500</v>
      </c>
      <c r="G48" s="32">
        <v>41559</v>
      </c>
      <c r="H48" s="32">
        <v>500</v>
      </c>
    </row>
    <row r="49" spans="1:8" ht="11.1" customHeight="1" x14ac:dyDescent="0.2">
      <c r="A49" s="46" t="s">
        <v>147</v>
      </c>
      <c r="B49" s="44" t="s">
        <v>148</v>
      </c>
      <c r="C49" s="32">
        <v>26000</v>
      </c>
      <c r="D49" s="47">
        <v>27000</v>
      </c>
      <c r="E49" s="32">
        <v>27000</v>
      </c>
      <c r="F49" s="32">
        <v>27000</v>
      </c>
      <c r="G49" s="32">
        <v>27000</v>
      </c>
      <c r="H49" s="32">
        <v>27000</v>
      </c>
    </row>
    <row r="50" spans="1:8" ht="11.1" customHeight="1" x14ac:dyDescent="0.2">
      <c r="A50" s="46" t="s">
        <v>149</v>
      </c>
      <c r="B50" s="44" t="s">
        <v>150</v>
      </c>
      <c r="C50" s="32">
        <v>24637.82</v>
      </c>
      <c r="D50" s="47">
        <v>0</v>
      </c>
      <c r="E50" s="32">
        <v>0</v>
      </c>
      <c r="F50" s="32">
        <v>0</v>
      </c>
      <c r="G50" s="32">
        <v>0</v>
      </c>
      <c r="H50" s="32">
        <v>0</v>
      </c>
    </row>
    <row r="51" spans="1:8" ht="11.1" customHeight="1" x14ac:dyDescent="0.2">
      <c r="A51" s="46" t="s">
        <v>151</v>
      </c>
      <c r="B51" s="44" t="s">
        <v>152</v>
      </c>
      <c r="C51" s="32">
        <v>4100</v>
      </c>
      <c r="D51" s="47">
        <v>4000</v>
      </c>
      <c r="E51" s="32">
        <v>4000</v>
      </c>
      <c r="F51" s="32">
        <v>4000</v>
      </c>
      <c r="G51" s="32">
        <v>4000</v>
      </c>
      <c r="H51" s="32">
        <v>4000</v>
      </c>
    </row>
    <row r="52" spans="1:8" ht="11.1" customHeight="1" x14ac:dyDescent="0.2">
      <c r="A52" s="46" t="s">
        <v>153</v>
      </c>
      <c r="B52" s="44" t="s">
        <v>62</v>
      </c>
      <c r="C52" s="32">
        <v>72404.97</v>
      </c>
      <c r="D52" s="47">
        <v>101855.83</v>
      </c>
      <c r="E52" s="32">
        <v>87854.78</v>
      </c>
      <c r="F52" s="32">
        <v>92732</v>
      </c>
      <c r="G52" s="32">
        <v>91434.77</v>
      </c>
      <c r="H52" s="32">
        <v>96301.28</v>
      </c>
    </row>
    <row r="53" spans="1:8" ht="11.1" customHeight="1" x14ac:dyDescent="0.2">
      <c r="A53" s="46" t="s">
        <v>154</v>
      </c>
      <c r="B53" s="44" t="s">
        <v>64</v>
      </c>
      <c r="C53" s="32">
        <v>33656.339999999997</v>
      </c>
      <c r="D53" s="47">
        <v>38356.870000000003</v>
      </c>
      <c r="E53" s="32">
        <v>32624.98</v>
      </c>
      <c r="F53" s="32">
        <v>33800</v>
      </c>
      <c r="G53" s="32">
        <v>35442</v>
      </c>
      <c r="H53" s="32">
        <v>35152</v>
      </c>
    </row>
    <row r="54" spans="1:8" ht="11.1" customHeight="1" x14ac:dyDescent="0.2">
      <c r="A54" s="46" t="s">
        <v>155</v>
      </c>
      <c r="B54" s="44" t="s">
        <v>156</v>
      </c>
      <c r="C54" s="32">
        <v>74601.77</v>
      </c>
      <c r="D54" s="47">
        <v>88590.080000000002</v>
      </c>
      <c r="E54" s="32">
        <v>89783.69</v>
      </c>
      <c r="F54" s="32">
        <v>93017.600000000006</v>
      </c>
      <c r="G54" s="32">
        <v>83683.039999999994</v>
      </c>
      <c r="H54" s="32">
        <v>96738.3</v>
      </c>
    </row>
    <row r="55" spans="1:8" ht="11.1" customHeight="1" x14ac:dyDescent="0.2">
      <c r="A55" s="46" t="s">
        <v>157</v>
      </c>
      <c r="B55" s="44" t="s">
        <v>70</v>
      </c>
      <c r="C55" s="32">
        <v>95319.2</v>
      </c>
      <c r="D55" s="47">
        <v>103636.43</v>
      </c>
      <c r="E55" s="32">
        <v>113781.39</v>
      </c>
      <c r="F55" s="32">
        <v>117738.79</v>
      </c>
      <c r="G55" s="32">
        <v>118812.68</v>
      </c>
      <c r="H55" s="32">
        <v>122807.64</v>
      </c>
    </row>
    <row r="56" spans="1:8" ht="11.1" customHeight="1" x14ac:dyDescent="0.2">
      <c r="A56" s="46" t="s">
        <v>158</v>
      </c>
      <c r="B56" s="44" t="s">
        <v>72</v>
      </c>
      <c r="C56" s="32">
        <v>7841.75</v>
      </c>
      <c r="D56" s="47">
        <v>2626.5</v>
      </c>
      <c r="E56" s="32">
        <v>3932.39</v>
      </c>
      <c r="F56" s="32">
        <v>4693.68</v>
      </c>
      <c r="G56" s="32">
        <v>4693.68</v>
      </c>
      <c r="H56" s="32">
        <v>9786.42</v>
      </c>
    </row>
    <row r="57" spans="1:8" ht="11.1" customHeight="1" x14ac:dyDescent="0.2">
      <c r="A57" s="46" t="s">
        <v>159</v>
      </c>
      <c r="B57" s="44" t="s">
        <v>160</v>
      </c>
      <c r="C57" s="32">
        <v>18165</v>
      </c>
      <c r="D57" s="47">
        <v>0</v>
      </c>
      <c r="E57" s="32">
        <v>10000</v>
      </c>
      <c r="F57" s="32">
        <v>10000</v>
      </c>
      <c r="G57" s="32">
        <v>10000</v>
      </c>
      <c r="H57" s="32">
        <v>10000</v>
      </c>
    </row>
    <row r="58" spans="1:8" ht="11.1" customHeight="1" x14ac:dyDescent="0.2">
      <c r="A58" s="46" t="s">
        <v>161</v>
      </c>
      <c r="B58" s="44" t="s">
        <v>74</v>
      </c>
      <c r="C58" s="32">
        <v>12388.81</v>
      </c>
      <c r="D58" s="47">
        <v>6694.54</v>
      </c>
      <c r="E58" s="32">
        <v>16941.419999999998</v>
      </c>
      <c r="F58" s="32">
        <v>36443.120000000003</v>
      </c>
      <c r="G58" s="32">
        <v>30966.07</v>
      </c>
      <c r="H58" s="32">
        <v>39200</v>
      </c>
    </row>
    <row r="59" spans="1:8" ht="11.1" customHeight="1" x14ac:dyDescent="0.2">
      <c r="A59" s="46" t="s">
        <v>162</v>
      </c>
      <c r="B59" s="44" t="s">
        <v>78</v>
      </c>
      <c r="C59" s="32">
        <v>494.02</v>
      </c>
      <c r="D59" s="47">
        <v>587.54999999999995</v>
      </c>
      <c r="E59" s="32">
        <v>797.49</v>
      </c>
      <c r="F59" s="32">
        <v>500</v>
      </c>
      <c r="G59" s="32">
        <v>741.64</v>
      </c>
      <c r="H59" s="32">
        <v>650</v>
      </c>
    </row>
    <row r="60" spans="1:8" ht="11.1" customHeight="1" x14ac:dyDescent="0.2">
      <c r="A60" s="46" t="s">
        <v>163</v>
      </c>
      <c r="B60" s="44" t="s">
        <v>80</v>
      </c>
      <c r="C60" s="32">
        <v>865.75</v>
      </c>
      <c r="D60" s="47">
        <v>1636.63</v>
      </c>
      <c r="E60" s="32">
        <v>371.51</v>
      </c>
      <c r="F60" s="32">
        <v>700</v>
      </c>
      <c r="G60" s="32">
        <v>168.34</v>
      </c>
      <c r="H60" s="32">
        <v>500</v>
      </c>
    </row>
    <row r="61" spans="1:8" ht="11.1" customHeight="1" x14ac:dyDescent="0.2">
      <c r="A61" s="46" t="s">
        <v>164</v>
      </c>
      <c r="B61" s="44" t="s">
        <v>165</v>
      </c>
      <c r="C61" s="32">
        <v>0</v>
      </c>
      <c r="D61" s="47">
        <v>0</v>
      </c>
      <c r="E61" s="32">
        <v>11863.91</v>
      </c>
      <c r="F61" s="32">
        <v>14206</v>
      </c>
      <c r="G61" s="32">
        <v>13170</v>
      </c>
      <c r="H61" s="32">
        <v>14250</v>
      </c>
    </row>
    <row r="62" spans="1:8" ht="11.1" customHeight="1" x14ac:dyDescent="0.2">
      <c r="A62" s="46" t="s">
        <v>166</v>
      </c>
      <c r="B62" s="44" t="s">
        <v>86</v>
      </c>
      <c r="C62" s="32">
        <v>8589.27</v>
      </c>
      <c r="D62" s="47">
        <v>8573.5300000000007</v>
      </c>
      <c r="E62" s="32">
        <v>2828.36</v>
      </c>
      <c r="F62" s="32">
        <v>6400</v>
      </c>
      <c r="G62" s="32">
        <v>1008.99</v>
      </c>
      <c r="H62" s="32">
        <v>4000</v>
      </c>
    </row>
    <row r="63" spans="1:8" ht="11.1" customHeight="1" x14ac:dyDescent="0.2">
      <c r="A63" s="46" t="s">
        <v>167</v>
      </c>
      <c r="B63" s="44" t="s">
        <v>168</v>
      </c>
      <c r="C63" s="32">
        <v>935</v>
      </c>
      <c r="D63" s="47">
        <v>303.45999999999998</v>
      </c>
      <c r="E63" s="32">
        <v>1663.99</v>
      </c>
      <c r="F63" s="32">
        <v>2445</v>
      </c>
      <c r="G63" s="32">
        <v>2426</v>
      </c>
      <c r="H63" s="32">
        <v>4500</v>
      </c>
    </row>
    <row r="64" spans="1:8" ht="11.1" customHeight="1" x14ac:dyDescent="0.2">
      <c r="A64" s="46" t="s">
        <v>169</v>
      </c>
      <c r="B64" s="44" t="s">
        <v>90</v>
      </c>
      <c r="C64" s="32">
        <v>1140.46</v>
      </c>
      <c r="D64" s="47">
        <v>409.45</v>
      </c>
      <c r="E64" s="32">
        <v>620.11</v>
      </c>
      <c r="F64" s="32">
        <v>1900</v>
      </c>
      <c r="G64" s="32">
        <v>1132</v>
      </c>
      <c r="H64" s="32">
        <v>2105</v>
      </c>
    </row>
    <row r="65" spans="1:8" ht="11.1" customHeight="1" x14ac:dyDescent="0.2">
      <c r="A65" s="46" t="s">
        <v>170</v>
      </c>
      <c r="B65" s="44" t="s">
        <v>171</v>
      </c>
      <c r="C65" s="32">
        <v>4972.1000000000004</v>
      </c>
      <c r="D65" s="47">
        <v>7618.62</v>
      </c>
      <c r="E65" s="32">
        <v>4680.79</v>
      </c>
      <c r="F65" s="32">
        <v>8950</v>
      </c>
      <c r="G65" s="32">
        <v>5841.9</v>
      </c>
      <c r="H65" s="32">
        <v>8200</v>
      </c>
    </row>
    <row r="66" spans="1:8" ht="11.1" customHeight="1" x14ac:dyDescent="0.2">
      <c r="A66" s="46" t="s">
        <v>172</v>
      </c>
      <c r="B66" s="44" t="s">
        <v>94</v>
      </c>
      <c r="C66" s="32">
        <v>5759.6</v>
      </c>
      <c r="D66" s="47">
        <v>7802.37</v>
      </c>
      <c r="E66" s="32">
        <v>1808.77</v>
      </c>
      <c r="F66" s="32">
        <v>3313</v>
      </c>
      <c r="G66" s="32">
        <v>1613.86</v>
      </c>
      <c r="H66" s="32">
        <v>3313</v>
      </c>
    </row>
    <row r="67" spans="1:8" ht="11.1" customHeight="1" x14ac:dyDescent="0.2">
      <c r="A67" s="46" t="s">
        <v>173</v>
      </c>
      <c r="B67" s="44" t="s">
        <v>98</v>
      </c>
      <c r="C67" s="32">
        <v>500.25</v>
      </c>
      <c r="D67" s="47">
        <v>676.5</v>
      </c>
      <c r="E67" s="32">
        <v>661.44</v>
      </c>
      <c r="F67" s="32">
        <v>1929</v>
      </c>
      <c r="G67" s="32">
        <v>565</v>
      </c>
      <c r="H67" s="32">
        <v>997</v>
      </c>
    </row>
    <row r="68" spans="1:8" ht="11.1" customHeight="1" x14ac:dyDescent="0.2">
      <c r="A68" s="46" t="s">
        <v>174</v>
      </c>
      <c r="B68" s="44" t="s">
        <v>100</v>
      </c>
      <c r="C68" s="32">
        <v>0</v>
      </c>
      <c r="D68" s="47">
        <v>0</v>
      </c>
      <c r="E68" s="32">
        <v>0</v>
      </c>
      <c r="F68" s="32">
        <v>500</v>
      </c>
      <c r="G68" s="32">
        <v>0</v>
      </c>
      <c r="H68" s="32">
        <v>500</v>
      </c>
    </row>
    <row r="69" spans="1:8" ht="11.1" customHeight="1" x14ac:dyDescent="0.2">
      <c r="A69" s="46" t="s">
        <v>175</v>
      </c>
      <c r="B69" s="44" t="s">
        <v>176</v>
      </c>
      <c r="C69" s="32">
        <v>6580.63</v>
      </c>
      <c r="D69" s="47">
        <v>9425.18</v>
      </c>
      <c r="E69" s="32">
        <v>0</v>
      </c>
      <c r="F69" s="32">
        <v>0</v>
      </c>
      <c r="G69" s="32">
        <v>0</v>
      </c>
      <c r="H69" s="32">
        <v>0</v>
      </c>
    </row>
    <row r="70" spans="1:8" ht="11.1" customHeight="1" x14ac:dyDescent="0.2">
      <c r="A70" s="46" t="s">
        <v>177</v>
      </c>
      <c r="B70" s="44" t="s">
        <v>104</v>
      </c>
      <c r="C70" s="32">
        <v>10507.92</v>
      </c>
      <c r="D70" s="47">
        <v>11730.91</v>
      </c>
      <c r="E70" s="32">
        <v>8830.43</v>
      </c>
      <c r="F70" s="32">
        <v>12150</v>
      </c>
      <c r="G70" s="32">
        <v>11396.17</v>
      </c>
      <c r="H70" s="32">
        <v>11925</v>
      </c>
    </row>
    <row r="71" spans="1:8" ht="11.1" customHeight="1" x14ac:dyDescent="0.2">
      <c r="A71" s="46" t="s">
        <v>178</v>
      </c>
      <c r="B71" s="44" t="s">
        <v>106</v>
      </c>
      <c r="C71" s="32">
        <v>7145.02</v>
      </c>
      <c r="D71" s="47">
        <v>6167.9</v>
      </c>
      <c r="E71" s="32">
        <v>5354.56</v>
      </c>
      <c r="F71" s="32">
        <v>11750</v>
      </c>
      <c r="G71" s="32">
        <v>4436.38</v>
      </c>
      <c r="H71" s="32">
        <v>10600</v>
      </c>
    </row>
    <row r="72" spans="1:8" ht="11.1" customHeight="1" x14ac:dyDescent="0.2">
      <c r="A72" s="46" t="s">
        <v>179</v>
      </c>
      <c r="B72" s="44" t="s">
        <v>109</v>
      </c>
      <c r="C72" s="32">
        <v>53930.16</v>
      </c>
      <c r="D72" s="47">
        <v>63130.18</v>
      </c>
      <c r="E72" s="32">
        <v>61229.279999999999</v>
      </c>
      <c r="F72" s="32">
        <v>61341.77</v>
      </c>
      <c r="G72" s="32">
        <v>61341.77</v>
      </c>
      <c r="H72" s="32">
        <v>73002.7</v>
      </c>
    </row>
    <row r="73" spans="1:8" ht="11.1" customHeight="1" x14ac:dyDescent="0.2">
      <c r="A73" s="46" t="s">
        <v>180</v>
      </c>
      <c r="B73" s="44" t="s">
        <v>181</v>
      </c>
      <c r="C73" s="32">
        <v>23607.5</v>
      </c>
      <c r="D73" s="47">
        <v>36635</v>
      </c>
      <c r="E73" s="32">
        <v>21438.28</v>
      </c>
      <c r="F73" s="32">
        <v>30000</v>
      </c>
      <c r="G73" s="32">
        <v>42117.03</v>
      </c>
      <c r="H73" s="32">
        <v>40000</v>
      </c>
    </row>
    <row r="74" spans="1:8" ht="11.1" customHeight="1" x14ac:dyDescent="0.2">
      <c r="A74" s="46" t="s">
        <v>182</v>
      </c>
      <c r="B74" s="44" t="s">
        <v>183</v>
      </c>
      <c r="C74" s="32">
        <v>42.18</v>
      </c>
      <c r="D74" s="47">
        <v>39.78</v>
      </c>
      <c r="E74" s="32">
        <v>43.21</v>
      </c>
      <c r="F74" s="32">
        <v>410</v>
      </c>
      <c r="G74" s="32">
        <v>53.67</v>
      </c>
      <c r="H74" s="32">
        <v>240</v>
      </c>
    </row>
    <row r="75" spans="1:8" ht="11.1" customHeight="1" x14ac:dyDescent="0.2">
      <c r="A75" s="46" t="s">
        <v>184</v>
      </c>
      <c r="B75" s="44" t="s">
        <v>117</v>
      </c>
      <c r="C75" s="32">
        <v>60882.76</v>
      </c>
      <c r="D75" s="47">
        <v>17604.61</v>
      </c>
      <c r="E75" s="32">
        <v>3563.91</v>
      </c>
      <c r="F75" s="32">
        <v>28750</v>
      </c>
      <c r="G75" s="32">
        <v>5944.82</v>
      </c>
      <c r="H75" s="32">
        <v>53750</v>
      </c>
    </row>
    <row r="76" spans="1:8" ht="11.1" customHeight="1" x14ac:dyDescent="0.2">
      <c r="A76" s="46" t="s">
        <v>185</v>
      </c>
      <c r="B76" s="44" t="s">
        <v>186</v>
      </c>
      <c r="C76" s="32">
        <v>0</v>
      </c>
      <c r="D76" s="47">
        <v>0</v>
      </c>
      <c r="E76" s="32">
        <v>8386.4</v>
      </c>
      <c r="F76" s="32">
        <v>6250</v>
      </c>
      <c r="G76" s="32">
        <v>5830</v>
      </c>
      <c r="H76" s="32">
        <v>6250</v>
      </c>
    </row>
    <row r="77" spans="1:8" ht="11.1" customHeight="1" x14ac:dyDescent="0.2">
      <c r="A77" s="46" t="s">
        <v>187</v>
      </c>
      <c r="B77" s="44" t="s">
        <v>119</v>
      </c>
      <c r="C77" s="32">
        <v>467.39</v>
      </c>
      <c r="D77" s="47">
        <v>2908.59</v>
      </c>
      <c r="E77" s="32">
        <v>3749.93</v>
      </c>
      <c r="F77" s="32">
        <v>6000</v>
      </c>
      <c r="G77" s="32">
        <v>4252.1400000000003</v>
      </c>
      <c r="H77" s="32">
        <v>6000</v>
      </c>
    </row>
    <row r="78" spans="1:8" ht="11.1" customHeight="1" x14ac:dyDescent="0.2">
      <c r="A78" s="46" t="s">
        <v>188</v>
      </c>
      <c r="B78" s="44" t="s">
        <v>123</v>
      </c>
      <c r="C78" s="32">
        <v>0</v>
      </c>
      <c r="D78" s="47">
        <v>1194.48</v>
      </c>
      <c r="E78" s="32">
        <v>0</v>
      </c>
      <c r="F78" s="32">
        <v>0</v>
      </c>
      <c r="G78" s="32">
        <v>0</v>
      </c>
      <c r="H78" s="32">
        <v>0</v>
      </c>
    </row>
    <row r="79" spans="1:8" ht="11.1" customHeight="1" x14ac:dyDescent="0.2">
      <c r="A79" s="46" t="s">
        <v>189</v>
      </c>
      <c r="B79" s="44" t="s">
        <v>127</v>
      </c>
      <c r="C79" s="32">
        <v>1965.05</v>
      </c>
      <c r="D79" s="47">
        <v>2183.6799999999998</v>
      </c>
      <c r="E79" s="32">
        <v>0</v>
      </c>
      <c r="F79" s="32">
        <v>5000</v>
      </c>
      <c r="G79" s="32">
        <v>1008.99</v>
      </c>
      <c r="H79" s="32">
        <v>2000</v>
      </c>
    </row>
    <row r="80" spans="1:8" ht="11.1" customHeight="1" x14ac:dyDescent="0.2">
      <c r="A80" s="46" t="s">
        <v>190</v>
      </c>
      <c r="B80" s="44" t="s">
        <v>129</v>
      </c>
      <c r="C80" s="32">
        <v>2701.31</v>
      </c>
      <c r="D80" s="47">
        <v>752.02</v>
      </c>
      <c r="E80" s="32">
        <v>891.26</v>
      </c>
      <c r="F80" s="32">
        <v>1651</v>
      </c>
      <c r="G80" s="32">
        <v>937.06</v>
      </c>
      <c r="H80" s="32">
        <v>1200</v>
      </c>
    </row>
    <row r="81" spans="1:8" ht="11.1" customHeight="1" x14ac:dyDescent="0.2">
      <c r="A81" s="46" t="s">
        <v>191</v>
      </c>
      <c r="B81" s="44" t="s">
        <v>133</v>
      </c>
      <c r="C81" s="32">
        <v>32352.12</v>
      </c>
      <c r="D81" s="47">
        <v>32179.99</v>
      </c>
      <c r="E81" s="32">
        <v>32352.12</v>
      </c>
      <c r="F81" s="32">
        <v>32352</v>
      </c>
      <c r="G81" s="32">
        <v>35048.129999999997</v>
      </c>
      <c r="H81" s="32">
        <v>32352</v>
      </c>
    </row>
    <row r="82" spans="1:8" ht="11.1" customHeight="1" x14ac:dyDescent="0.2">
      <c r="A82" s="46" t="s">
        <v>192</v>
      </c>
      <c r="B82" s="44" t="s">
        <v>193</v>
      </c>
      <c r="C82" s="32">
        <v>0</v>
      </c>
      <c r="D82" s="47">
        <v>0</v>
      </c>
      <c r="E82" s="32">
        <v>0</v>
      </c>
      <c r="F82" s="32">
        <v>23000</v>
      </c>
      <c r="G82" s="32">
        <v>0</v>
      </c>
      <c r="H82" s="32">
        <v>7500</v>
      </c>
    </row>
    <row r="83" spans="1:8" ht="11.1" customHeight="1" x14ac:dyDescent="0.2">
      <c r="A83" s="46" t="s">
        <v>194</v>
      </c>
      <c r="B83" s="44" t="s">
        <v>195</v>
      </c>
      <c r="C83" s="32">
        <v>0</v>
      </c>
      <c r="D83" s="47">
        <v>32347.43</v>
      </c>
      <c r="E83" s="32">
        <v>0</v>
      </c>
      <c r="F83" s="32">
        <v>6000</v>
      </c>
      <c r="G83" s="32">
        <v>0</v>
      </c>
      <c r="H83" s="32">
        <v>6000</v>
      </c>
    </row>
    <row r="84" spans="1:8" ht="11.1" customHeight="1" x14ac:dyDescent="0.2">
      <c r="A84" s="46" t="s">
        <v>196</v>
      </c>
      <c r="B84" s="44" t="s">
        <v>197</v>
      </c>
      <c r="C84" s="32">
        <v>13544.08</v>
      </c>
      <c r="D84" s="47">
        <v>3400</v>
      </c>
      <c r="E84" s="32">
        <v>0</v>
      </c>
      <c r="F84" s="32">
        <v>0</v>
      </c>
      <c r="G84" s="32">
        <v>0</v>
      </c>
      <c r="H84" s="32">
        <v>0</v>
      </c>
    </row>
    <row r="85" spans="1:8" ht="11.1" customHeight="1" x14ac:dyDescent="0.2">
      <c r="A85" s="46" t="s">
        <v>198</v>
      </c>
      <c r="B85" s="44" t="s">
        <v>199</v>
      </c>
      <c r="C85" s="32">
        <v>0</v>
      </c>
      <c r="D85" s="47">
        <v>19017.509999999998</v>
      </c>
      <c r="E85" s="32">
        <v>9425.77</v>
      </c>
      <c r="F85" s="32">
        <v>0</v>
      </c>
      <c r="G85" s="32">
        <v>0</v>
      </c>
      <c r="H85" s="32">
        <v>0</v>
      </c>
    </row>
    <row r="86" spans="1:8" ht="11.1" customHeight="1" x14ac:dyDescent="0.2">
      <c r="A86" s="46" t="s">
        <v>200</v>
      </c>
      <c r="B86" s="44" t="s">
        <v>201</v>
      </c>
      <c r="C86" s="32">
        <v>0</v>
      </c>
      <c r="D86" s="47">
        <v>0</v>
      </c>
      <c r="E86" s="32">
        <v>0</v>
      </c>
      <c r="F86" s="32">
        <v>24000</v>
      </c>
      <c r="G86" s="32">
        <v>41559</v>
      </c>
      <c r="H86" s="32">
        <v>0</v>
      </c>
    </row>
    <row r="87" spans="1:8" ht="11.1" customHeight="1" x14ac:dyDescent="0.2">
      <c r="A87" s="46" t="s">
        <v>202</v>
      </c>
      <c r="B87" s="44" t="s">
        <v>203</v>
      </c>
      <c r="C87" s="32">
        <v>0</v>
      </c>
      <c r="D87" s="47">
        <v>0</v>
      </c>
      <c r="E87" s="32">
        <v>0</v>
      </c>
      <c r="F87" s="32">
        <v>20000</v>
      </c>
      <c r="G87" s="32">
        <v>4000</v>
      </c>
      <c r="H87" s="32">
        <v>0</v>
      </c>
    </row>
    <row r="88" spans="1:8" ht="11.1" customHeight="1" x14ac:dyDescent="0.2">
      <c r="A88" s="46" t="s">
        <v>204</v>
      </c>
      <c r="B88" s="44" t="s">
        <v>205</v>
      </c>
      <c r="C88" s="32">
        <v>55370.31</v>
      </c>
      <c r="D88" s="47">
        <v>0</v>
      </c>
      <c r="E88" s="32">
        <v>0</v>
      </c>
      <c r="F88" s="32">
        <v>0</v>
      </c>
      <c r="G88" s="32">
        <v>0</v>
      </c>
      <c r="H88" s="32">
        <v>0</v>
      </c>
    </row>
    <row r="89" spans="1:8" ht="11.1" customHeight="1" x14ac:dyDescent="0.2">
      <c r="A89" s="46" t="s">
        <v>206</v>
      </c>
      <c r="B89" s="44" t="s">
        <v>207</v>
      </c>
      <c r="C89" s="32">
        <v>410000</v>
      </c>
      <c r="D89" s="47">
        <v>230000</v>
      </c>
      <c r="E89" s="32">
        <v>240000</v>
      </c>
      <c r="F89" s="32">
        <v>245000</v>
      </c>
      <c r="G89" s="32">
        <v>245000</v>
      </c>
      <c r="H89" s="32">
        <v>250000</v>
      </c>
    </row>
    <row r="90" spans="1:8" ht="11.1" customHeight="1" x14ac:dyDescent="0.2">
      <c r="A90" s="46" t="s">
        <v>208</v>
      </c>
      <c r="B90" s="44" t="s">
        <v>209</v>
      </c>
      <c r="C90" s="32">
        <v>135762.5</v>
      </c>
      <c r="D90" s="47">
        <v>123462.5</v>
      </c>
      <c r="E90" s="32">
        <v>116562.5</v>
      </c>
      <c r="F90" s="32">
        <v>109362</v>
      </c>
      <c r="G90" s="32">
        <v>109362</v>
      </c>
      <c r="H90" s="32">
        <v>103850</v>
      </c>
    </row>
    <row r="91" spans="1:8" ht="11.1" customHeight="1" x14ac:dyDescent="0.2">
      <c r="A91" s="46" t="s">
        <v>210</v>
      </c>
      <c r="B91" s="44" t="s">
        <v>139</v>
      </c>
      <c r="C91" s="32">
        <v>159489.10999999999</v>
      </c>
      <c r="D91" s="47">
        <v>130525.8</v>
      </c>
      <c r="E91" s="32">
        <v>131821.76999999999</v>
      </c>
      <c r="F91" s="32">
        <v>146342.32999999999</v>
      </c>
      <c r="G91" s="32">
        <v>116534.48</v>
      </c>
      <c r="H91" s="32">
        <v>137581.38</v>
      </c>
    </row>
    <row r="92" spans="1:8" ht="11.1" customHeight="1" x14ac:dyDescent="0.2">
      <c r="A92" s="46" t="s">
        <v>211</v>
      </c>
      <c r="B92" s="44" t="s">
        <v>212</v>
      </c>
      <c r="C92" s="32">
        <v>12744.27</v>
      </c>
      <c r="D92" s="47">
        <v>12305.02</v>
      </c>
      <c r="E92" s="32">
        <v>14504.92</v>
      </c>
      <c r="F92" s="32">
        <v>15321.82</v>
      </c>
      <c r="G92" s="32">
        <v>15525.84</v>
      </c>
      <c r="H92" s="32">
        <v>15095.6</v>
      </c>
    </row>
    <row r="93" spans="1:8" ht="11.1" customHeight="1" x14ac:dyDescent="0.2">
      <c r="A93" s="46" t="s">
        <v>213</v>
      </c>
      <c r="B93" s="44" t="s">
        <v>214</v>
      </c>
      <c r="C93" s="32">
        <v>1272498.3899999999</v>
      </c>
      <c r="D93" s="47">
        <v>1440675.55</v>
      </c>
      <c r="E93" s="32">
        <v>1496196.93</v>
      </c>
      <c r="F93" s="32">
        <v>1771128.01</v>
      </c>
      <c r="G93" s="32">
        <v>1659534.77</v>
      </c>
      <c r="H93" s="32">
        <v>1766025.13</v>
      </c>
    </row>
    <row r="94" spans="1:8" ht="11.1" customHeight="1" x14ac:dyDescent="0.2">
      <c r="A94" s="46" t="s">
        <v>215</v>
      </c>
      <c r="B94" s="44" t="s">
        <v>216</v>
      </c>
      <c r="C94" s="32">
        <v>99609.79</v>
      </c>
      <c r="D94" s="47">
        <v>509000</v>
      </c>
      <c r="E94" s="32">
        <v>264999.96999999997</v>
      </c>
      <c r="F94" s="32">
        <v>0</v>
      </c>
      <c r="G94" s="32">
        <v>0</v>
      </c>
      <c r="H94" s="32">
        <v>0</v>
      </c>
    </row>
    <row r="95" spans="1:8" ht="11.1" customHeight="1" x14ac:dyDescent="0.2">
      <c r="A95" s="46" t="s">
        <v>217</v>
      </c>
      <c r="B95" s="44" t="s">
        <v>218</v>
      </c>
      <c r="C95" s="32">
        <v>0</v>
      </c>
      <c r="D95" s="47">
        <v>0</v>
      </c>
      <c r="E95" s="32">
        <v>0</v>
      </c>
      <c r="F95" s="32">
        <v>0</v>
      </c>
      <c r="G95" s="32">
        <v>0</v>
      </c>
      <c r="H95" s="32">
        <v>0</v>
      </c>
    </row>
    <row r="96" spans="1:8" ht="11.1" customHeight="1" x14ac:dyDescent="0.2">
      <c r="A96" s="46" t="s">
        <v>219</v>
      </c>
      <c r="B96" s="44" t="s">
        <v>220</v>
      </c>
      <c r="C96" s="32">
        <v>500000</v>
      </c>
      <c r="D96" s="47">
        <v>1839285.71</v>
      </c>
      <c r="E96" s="32">
        <v>0</v>
      </c>
      <c r="F96" s="32">
        <v>0</v>
      </c>
      <c r="G96" s="32">
        <v>0</v>
      </c>
      <c r="H96" s="32">
        <v>1622843</v>
      </c>
    </row>
    <row r="97" spans="1:8" ht="11.1" customHeight="1" x14ac:dyDescent="0.2">
      <c r="A97" s="46" t="s">
        <v>221</v>
      </c>
      <c r="B97" s="44" t="s">
        <v>222</v>
      </c>
      <c r="C97" s="32">
        <v>0</v>
      </c>
      <c r="D97" s="47">
        <v>0</v>
      </c>
      <c r="E97" s="32">
        <v>0</v>
      </c>
      <c r="F97" s="32">
        <v>0</v>
      </c>
      <c r="G97" s="32">
        <v>0</v>
      </c>
      <c r="H97" s="32">
        <v>0</v>
      </c>
    </row>
    <row r="98" spans="1:8" ht="11.1" customHeight="1" x14ac:dyDescent="0.2">
      <c r="A98" s="46" t="s">
        <v>223</v>
      </c>
      <c r="B98" s="44" t="s">
        <v>224</v>
      </c>
      <c r="C98" s="32">
        <v>0</v>
      </c>
      <c r="D98" s="47">
        <v>0</v>
      </c>
      <c r="E98" s="32">
        <v>0</v>
      </c>
      <c r="F98" s="32">
        <v>0</v>
      </c>
      <c r="G98" s="32">
        <v>0</v>
      </c>
      <c r="H98" s="32">
        <v>0</v>
      </c>
    </row>
    <row r="99" spans="1:8" ht="11.1" customHeight="1" x14ac:dyDescent="0.2">
      <c r="A99" s="46" t="s">
        <v>225</v>
      </c>
      <c r="B99" s="44" t="s">
        <v>66</v>
      </c>
      <c r="C99" s="32">
        <v>18746.740000000002</v>
      </c>
      <c r="D99" s="47">
        <v>20116.89</v>
      </c>
      <c r="E99" s="32">
        <v>21198.03</v>
      </c>
      <c r="F99" s="32">
        <v>21840.43</v>
      </c>
      <c r="G99" s="32">
        <v>21720.18</v>
      </c>
      <c r="H99" s="32">
        <v>22457.32</v>
      </c>
    </row>
    <row r="100" spans="1:8" ht="11.1" customHeight="1" x14ac:dyDescent="0.2">
      <c r="A100" s="46" t="s">
        <v>226</v>
      </c>
      <c r="B100" s="44" t="s">
        <v>227</v>
      </c>
      <c r="C100" s="32">
        <v>16259.59</v>
      </c>
      <c r="D100" s="47">
        <v>16458.330000000002</v>
      </c>
      <c r="E100" s="32">
        <v>18214.41</v>
      </c>
      <c r="F100" s="32">
        <v>18870.61</v>
      </c>
      <c r="G100" s="32">
        <v>20026.669999999998</v>
      </c>
      <c r="H100" s="32">
        <v>19719.8</v>
      </c>
    </row>
    <row r="101" spans="1:8" ht="11.1" customHeight="1" x14ac:dyDescent="0.2">
      <c r="A101" s="46" t="s">
        <v>228</v>
      </c>
      <c r="B101" s="44" t="s">
        <v>229</v>
      </c>
      <c r="C101" s="32">
        <v>103964.33</v>
      </c>
      <c r="D101" s="47">
        <v>108059.75</v>
      </c>
      <c r="E101" s="32">
        <v>113196.16</v>
      </c>
      <c r="F101" s="32">
        <v>116208.73</v>
      </c>
      <c r="G101" s="32">
        <v>116374.78</v>
      </c>
      <c r="H101" s="32">
        <v>119914.28</v>
      </c>
    </row>
    <row r="102" spans="1:8" ht="11.1" customHeight="1" x14ac:dyDescent="0.2">
      <c r="A102" s="46" t="s">
        <v>230</v>
      </c>
      <c r="B102" s="44" t="s">
        <v>72</v>
      </c>
      <c r="C102" s="32">
        <v>4036.68</v>
      </c>
      <c r="D102" s="47">
        <v>4438.37</v>
      </c>
      <c r="E102" s="32">
        <v>4829.3500000000004</v>
      </c>
      <c r="F102" s="32">
        <v>5387.65</v>
      </c>
      <c r="G102" s="32">
        <v>5387.65</v>
      </c>
      <c r="H102" s="32">
        <v>5566.46</v>
      </c>
    </row>
    <row r="103" spans="1:8" ht="11.1" customHeight="1" x14ac:dyDescent="0.2">
      <c r="A103" s="46" t="s">
        <v>231</v>
      </c>
      <c r="B103" s="44" t="s">
        <v>232</v>
      </c>
      <c r="C103" s="32">
        <v>2509.4499999999998</v>
      </c>
      <c r="D103" s="47">
        <v>2740.72</v>
      </c>
      <c r="E103" s="32">
        <v>2799.85</v>
      </c>
      <c r="F103" s="32">
        <v>2000</v>
      </c>
      <c r="G103" s="32">
        <v>2215.67</v>
      </c>
      <c r="H103" s="32">
        <v>2000</v>
      </c>
    </row>
    <row r="104" spans="1:8" ht="11.1" customHeight="1" x14ac:dyDescent="0.2">
      <c r="A104" s="46" t="s">
        <v>233</v>
      </c>
      <c r="B104" s="44" t="s">
        <v>76</v>
      </c>
      <c r="C104" s="32">
        <v>0</v>
      </c>
      <c r="D104" s="47">
        <v>350</v>
      </c>
      <c r="E104" s="32">
        <v>0</v>
      </c>
      <c r="F104" s="32">
        <v>0</v>
      </c>
      <c r="G104" s="32">
        <v>0</v>
      </c>
      <c r="H104" s="32">
        <v>0</v>
      </c>
    </row>
    <row r="105" spans="1:8" ht="11.1" customHeight="1" x14ac:dyDescent="0.2">
      <c r="A105" s="46" t="s">
        <v>234</v>
      </c>
      <c r="B105" s="44" t="s">
        <v>78</v>
      </c>
      <c r="C105" s="32">
        <v>245.38</v>
      </c>
      <c r="D105" s="47">
        <v>314.11</v>
      </c>
      <c r="E105" s="32">
        <v>120.34</v>
      </c>
      <c r="F105" s="32">
        <v>350</v>
      </c>
      <c r="G105" s="32">
        <v>350</v>
      </c>
      <c r="H105" s="32">
        <v>350</v>
      </c>
    </row>
    <row r="106" spans="1:8" ht="11.1" customHeight="1" x14ac:dyDescent="0.2">
      <c r="A106" s="46" t="s">
        <v>235</v>
      </c>
      <c r="B106" s="44" t="s">
        <v>80</v>
      </c>
      <c r="C106" s="32">
        <v>7777.22</v>
      </c>
      <c r="D106" s="47">
        <v>7266.89</v>
      </c>
      <c r="E106" s="32">
        <v>4231.8999999999996</v>
      </c>
      <c r="F106" s="32">
        <v>6500</v>
      </c>
      <c r="G106" s="32">
        <v>6000</v>
      </c>
      <c r="H106" s="32">
        <v>6500</v>
      </c>
    </row>
    <row r="107" spans="1:8" ht="11.1" customHeight="1" x14ac:dyDescent="0.2">
      <c r="A107" s="46" t="s">
        <v>236</v>
      </c>
      <c r="B107" s="44" t="s">
        <v>90</v>
      </c>
      <c r="C107" s="32">
        <v>0</v>
      </c>
      <c r="D107" s="47">
        <v>9.1</v>
      </c>
      <c r="E107" s="32">
        <v>0</v>
      </c>
      <c r="F107" s="32">
        <v>15</v>
      </c>
      <c r="G107" s="32">
        <v>0</v>
      </c>
      <c r="H107" s="32">
        <v>15</v>
      </c>
    </row>
    <row r="108" spans="1:8" ht="11.1" customHeight="1" x14ac:dyDescent="0.2">
      <c r="A108" s="46" t="s">
        <v>237</v>
      </c>
      <c r="B108" s="44" t="s">
        <v>238</v>
      </c>
      <c r="C108" s="32">
        <v>4615.47</v>
      </c>
      <c r="D108" s="47">
        <v>3206.71</v>
      </c>
      <c r="E108" s="32">
        <v>1377.39</v>
      </c>
      <c r="F108" s="32">
        <v>2300</v>
      </c>
      <c r="G108" s="32">
        <v>2300</v>
      </c>
      <c r="H108" s="32">
        <v>4525</v>
      </c>
    </row>
    <row r="109" spans="1:8" ht="11.1" customHeight="1" x14ac:dyDescent="0.2">
      <c r="A109" s="46" t="s">
        <v>239</v>
      </c>
      <c r="B109" s="44" t="s">
        <v>96</v>
      </c>
      <c r="C109" s="32">
        <v>2903.92</v>
      </c>
      <c r="D109" s="47">
        <v>2633.91</v>
      </c>
      <c r="E109" s="32">
        <v>1569.54</v>
      </c>
      <c r="F109" s="32">
        <v>2000</v>
      </c>
      <c r="G109" s="32">
        <v>1700</v>
      </c>
      <c r="H109" s="32">
        <v>2000</v>
      </c>
    </row>
    <row r="110" spans="1:8" ht="11.1" customHeight="1" x14ac:dyDescent="0.2">
      <c r="A110" s="46" t="s">
        <v>240</v>
      </c>
      <c r="B110" s="44" t="s">
        <v>98</v>
      </c>
      <c r="C110" s="32">
        <v>1521</v>
      </c>
      <c r="D110" s="47">
        <v>1267.3599999999999</v>
      </c>
      <c r="E110" s="32">
        <v>453.07</v>
      </c>
      <c r="F110" s="32">
        <v>2080</v>
      </c>
      <c r="G110" s="32">
        <v>2080</v>
      </c>
      <c r="H110" s="32">
        <v>2080</v>
      </c>
    </row>
    <row r="111" spans="1:8" ht="11.1" customHeight="1" x14ac:dyDescent="0.2">
      <c r="A111" s="46" t="s">
        <v>241</v>
      </c>
      <c r="B111" s="44" t="s">
        <v>100</v>
      </c>
      <c r="C111" s="32">
        <v>2691.44</v>
      </c>
      <c r="D111" s="47">
        <v>1078.78</v>
      </c>
      <c r="E111" s="32">
        <v>2792.39</v>
      </c>
      <c r="F111" s="32">
        <v>3450</v>
      </c>
      <c r="G111" s="32">
        <v>3400</v>
      </c>
      <c r="H111" s="32">
        <v>3350</v>
      </c>
    </row>
    <row r="112" spans="1:8" ht="11.1" customHeight="1" x14ac:dyDescent="0.2">
      <c r="A112" s="46" t="s">
        <v>242</v>
      </c>
      <c r="B112" s="44" t="s">
        <v>243</v>
      </c>
      <c r="C112" s="32">
        <v>4421.54</v>
      </c>
      <c r="D112" s="47">
        <v>3942.24</v>
      </c>
      <c r="E112" s="32">
        <v>1891.68</v>
      </c>
      <c r="F112" s="32">
        <v>2875</v>
      </c>
      <c r="G112" s="32">
        <v>2875</v>
      </c>
      <c r="H112" s="32">
        <v>3190</v>
      </c>
    </row>
    <row r="113" spans="1:8" ht="11.1" customHeight="1" x14ac:dyDescent="0.2">
      <c r="A113" s="46" t="s">
        <v>244</v>
      </c>
      <c r="B113" s="44" t="s">
        <v>104</v>
      </c>
      <c r="C113" s="32">
        <v>545</v>
      </c>
      <c r="D113" s="47">
        <v>309</v>
      </c>
      <c r="E113" s="32">
        <v>240</v>
      </c>
      <c r="F113" s="32">
        <v>390</v>
      </c>
      <c r="G113" s="32">
        <v>390</v>
      </c>
      <c r="H113" s="32">
        <v>390</v>
      </c>
    </row>
    <row r="114" spans="1:8" ht="11.1" customHeight="1" x14ac:dyDescent="0.2">
      <c r="A114" s="46" t="s">
        <v>245</v>
      </c>
      <c r="B114" s="44" t="s">
        <v>106</v>
      </c>
      <c r="C114" s="32">
        <v>650</v>
      </c>
      <c r="D114" s="47">
        <v>165</v>
      </c>
      <c r="E114" s="32">
        <v>340</v>
      </c>
      <c r="F114" s="32">
        <v>1220</v>
      </c>
      <c r="G114" s="32">
        <v>1220</v>
      </c>
      <c r="H114" s="32">
        <v>1220</v>
      </c>
    </row>
    <row r="115" spans="1:8" ht="11.1" customHeight="1" x14ac:dyDescent="0.2">
      <c r="A115" s="46" t="s">
        <v>246</v>
      </c>
      <c r="B115" s="44" t="s">
        <v>106</v>
      </c>
      <c r="C115" s="32">
        <v>5000</v>
      </c>
      <c r="D115" s="47">
        <v>5000</v>
      </c>
      <c r="E115" s="32">
        <v>5000</v>
      </c>
      <c r="F115" s="32">
        <v>4025</v>
      </c>
      <c r="G115" s="32">
        <v>3000</v>
      </c>
      <c r="H115" s="32">
        <v>0</v>
      </c>
    </row>
    <row r="116" spans="1:8" ht="11.1" customHeight="1" x14ac:dyDescent="0.2">
      <c r="A116" s="46" t="s">
        <v>247</v>
      </c>
      <c r="B116" s="44" t="s">
        <v>109</v>
      </c>
      <c r="C116" s="32">
        <v>29126.639999999999</v>
      </c>
      <c r="D116" s="47">
        <v>30951.360000000001</v>
      </c>
      <c r="E116" s="32">
        <v>31101.24</v>
      </c>
      <c r="F116" s="32">
        <v>29862.14</v>
      </c>
      <c r="G116" s="32">
        <v>29862.14</v>
      </c>
      <c r="H116" s="32">
        <v>30978.720000000001</v>
      </c>
    </row>
    <row r="117" spans="1:8" ht="11.1" customHeight="1" x14ac:dyDescent="0.2">
      <c r="A117" s="46" t="s">
        <v>248</v>
      </c>
      <c r="B117" s="44" t="s">
        <v>117</v>
      </c>
      <c r="C117" s="32">
        <v>18769.62</v>
      </c>
      <c r="D117" s="47">
        <v>9951.2999999999993</v>
      </c>
      <c r="E117" s="32">
        <v>11922.95</v>
      </c>
      <c r="F117" s="32">
        <v>17900</v>
      </c>
      <c r="G117" s="32">
        <v>17900</v>
      </c>
      <c r="H117" s="32">
        <v>18325</v>
      </c>
    </row>
    <row r="118" spans="1:8" ht="11.1" customHeight="1" x14ac:dyDescent="0.2">
      <c r="A118" s="46" t="s">
        <v>249</v>
      </c>
      <c r="B118" s="44" t="s">
        <v>123</v>
      </c>
      <c r="C118" s="32">
        <v>5107.3599999999997</v>
      </c>
      <c r="D118" s="47">
        <v>3151.72</v>
      </c>
      <c r="E118" s="32">
        <v>3689.54</v>
      </c>
      <c r="F118" s="32">
        <v>900</v>
      </c>
      <c r="G118" s="32">
        <v>900</v>
      </c>
      <c r="H118" s="32">
        <v>900</v>
      </c>
    </row>
    <row r="119" spans="1:8" ht="11.1" customHeight="1" x14ac:dyDescent="0.2">
      <c r="A119" s="46" t="s">
        <v>250</v>
      </c>
      <c r="B119" s="44" t="s">
        <v>125</v>
      </c>
      <c r="C119" s="32">
        <v>4371.33</v>
      </c>
      <c r="D119" s="47">
        <v>5992.78</v>
      </c>
      <c r="E119" s="32">
        <v>8702.23</v>
      </c>
      <c r="F119" s="32">
        <v>3725</v>
      </c>
      <c r="G119" s="32">
        <v>3000</v>
      </c>
      <c r="H119" s="32">
        <v>2660</v>
      </c>
    </row>
    <row r="120" spans="1:8" ht="11.1" customHeight="1" x14ac:dyDescent="0.2">
      <c r="A120" s="46" t="s">
        <v>251</v>
      </c>
      <c r="B120" s="44" t="s">
        <v>252</v>
      </c>
      <c r="C120" s="32">
        <v>204.56</v>
      </c>
      <c r="D120" s="47">
        <v>450.41</v>
      </c>
      <c r="E120" s="32">
        <v>170.09</v>
      </c>
      <c r="F120" s="32">
        <v>195</v>
      </c>
      <c r="G120" s="32">
        <v>150</v>
      </c>
      <c r="H120" s="32">
        <v>280</v>
      </c>
    </row>
    <row r="121" spans="1:8" ht="11.1" customHeight="1" x14ac:dyDescent="0.2">
      <c r="A121" s="46" t="s">
        <v>253</v>
      </c>
      <c r="B121" s="44" t="s">
        <v>129</v>
      </c>
      <c r="C121" s="32">
        <v>4239.4799999999996</v>
      </c>
      <c r="D121" s="47">
        <v>5223.09</v>
      </c>
      <c r="E121" s="32">
        <v>5337.85</v>
      </c>
      <c r="F121" s="32">
        <v>5201</v>
      </c>
      <c r="G121" s="32">
        <v>7202.09</v>
      </c>
      <c r="H121" s="32">
        <v>6270</v>
      </c>
    </row>
    <row r="122" spans="1:8" ht="11.1" customHeight="1" x14ac:dyDescent="0.2">
      <c r="A122" s="46" t="s">
        <v>254</v>
      </c>
      <c r="B122" s="44" t="s">
        <v>133</v>
      </c>
      <c r="C122" s="32">
        <v>681.37</v>
      </c>
      <c r="D122" s="47">
        <v>538.05999999999995</v>
      </c>
      <c r="E122" s="32">
        <v>566.38</v>
      </c>
      <c r="F122" s="32">
        <v>600</v>
      </c>
      <c r="G122" s="32">
        <v>944.51</v>
      </c>
      <c r="H122" s="32">
        <v>800</v>
      </c>
    </row>
    <row r="123" spans="1:8" ht="11.1" customHeight="1" x14ac:dyDescent="0.2">
      <c r="A123" s="46" t="s">
        <v>255</v>
      </c>
      <c r="B123" s="44" t="s">
        <v>135</v>
      </c>
      <c r="C123" s="32">
        <v>6028.02</v>
      </c>
      <c r="D123" s="47">
        <v>6872.03</v>
      </c>
      <c r="E123" s="32">
        <v>7587.09</v>
      </c>
      <c r="F123" s="32">
        <v>6960</v>
      </c>
      <c r="G123" s="32">
        <v>8788.81</v>
      </c>
      <c r="H123" s="32">
        <v>8136</v>
      </c>
    </row>
    <row r="124" spans="1:8" ht="11.1" customHeight="1" x14ac:dyDescent="0.2">
      <c r="A124" s="46" t="s">
        <v>256</v>
      </c>
      <c r="B124" s="44" t="s">
        <v>137</v>
      </c>
      <c r="C124" s="32">
        <v>4753.8900000000003</v>
      </c>
      <c r="D124" s="47">
        <v>4712.2700000000004</v>
      </c>
      <c r="E124" s="32">
        <v>5396.96</v>
      </c>
      <c r="F124" s="32">
        <v>5755</v>
      </c>
      <c r="G124" s="32">
        <v>4318.84</v>
      </c>
      <c r="H124" s="32">
        <v>4924</v>
      </c>
    </row>
    <row r="125" spans="1:8" ht="11.1" customHeight="1" x14ac:dyDescent="0.2">
      <c r="A125" s="46" t="s">
        <v>257</v>
      </c>
      <c r="B125" s="44" t="s">
        <v>258</v>
      </c>
      <c r="C125" s="32">
        <v>0</v>
      </c>
      <c r="D125" s="47">
        <v>0</v>
      </c>
      <c r="E125" s="32">
        <v>0</v>
      </c>
      <c r="F125" s="32">
        <v>0</v>
      </c>
      <c r="G125" s="32">
        <v>24234.080000000002</v>
      </c>
      <c r="H125" s="32">
        <v>26000</v>
      </c>
    </row>
    <row r="126" spans="1:8" ht="11.1" customHeight="1" x14ac:dyDescent="0.2">
      <c r="A126" s="46" t="s">
        <v>259</v>
      </c>
      <c r="B126" s="44" t="s">
        <v>260</v>
      </c>
      <c r="C126" s="32">
        <v>0</v>
      </c>
      <c r="D126" s="47">
        <v>0</v>
      </c>
      <c r="E126" s="32">
        <v>0</v>
      </c>
      <c r="F126" s="32">
        <v>15000</v>
      </c>
      <c r="G126" s="32">
        <v>17000</v>
      </c>
      <c r="H126" s="32">
        <v>12000</v>
      </c>
    </row>
    <row r="127" spans="1:8" ht="11.1" customHeight="1" x14ac:dyDescent="0.2">
      <c r="A127" s="46" t="s">
        <v>261</v>
      </c>
      <c r="B127" s="44" t="s">
        <v>262</v>
      </c>
      <c r="C127" s="32">
        <v>0</v>
      </c>
      <c r="D127" s="47">
        <v>0</v>
      </c>
      <c r="E127" s="32">
        <v>40000</v>
      </c>
      <c r="F127" s="32">
        <v>0</v>
      </c>
      <c r="G127" s="32">
        <v>0</v>
      </c>
      <c r="H127" s="32">
        <v>0</v>
      </c>
    </row>
    <row r="128" spans="1:8" ht="11.1" customHeight="1" x14ac:dyDescent="0.2">
      <c r="A128" s="46" t="s">
        <v>263</v>
      </c>
      <c r="B128" s="44" t="s">
        <v>264</v>
      </c>
      <c r="C128" s="32">
        <v>0</v>
      </c>
      <c r="D128" s="47">
        <v>0</v>
      </c>
      <c r="E128" s="32">
        <v>0</v>
      </c>
      <c r="F128" s="32">
        <v>20000</v>
      </c>
      <c r="G128" s="32">
        <v>15500</v>
      </c>
      <c r="H128" s="32">
        <v>0</v>
      </c>
    </row>
    <row r="129" spans="1:8" ht="11.1" customHeight="1" x14ac:dyDescent="0.2">
      <c r="A129" s="46" t="s">
        <v>265</v>
      </c>
      <c r="B129" s="44" t="s">
        <v>266</v>
      </c>
      <c r="C129" s="32">
        <v>0</v>
      </c>
      <c r="D129" s="47">
        <v>0</v>
      </c>
      <c r="E129" s="32">
        <v>0</v>
      </c>
      <c r="F129" s="32">
        <v>12000</v>
      </c>
      <c r="G129" s="32">
        <v>0</v>
      </c>
      <c r="H129" s="32">
        <v>0</v>
      </c>
    </row>
    <row r="130" spans="1:8" ht="11.1" customHeight="1" x14ac:dyDescent="0.2">
      <c r="A130" s="46" t="s">
        <v>267</v>
      </c>
      <c r="B130" s="44" t="s">
        <v>139</v>
      </c>
      <c r="C130" s="32">
        <v>34036.04</v>
      </c>
      <c r="D130" s="47">
        <v>28245.05</v>
      </c>
      <c r="E130" s="32">
        <v>29603.11</v>
      </c>
      <c r="F130" s="32">
        <v>32874.32</v>
      </c>
      <c r="G130" s="32">
        <v>26178.29</v>
      </c>
      <c r="H130" s="32">
        <v>30906.26</v>
      </c>
    </row>
    <row r="131" spans="1:8" ht="11.1" customHeight="1" x14ac:dyDescent="0.2">
      <c r="A131" s="46" t="s">
        <v>268</v>
      </c>
      <c r="B131" s="44" t="s">
        <v>212</v>
      </c>
      <c r="C131" s="32">
        <v>-283206.07</v>
      </c>
      <c r="D131" s="47">
        <v>-273445.23</v>
      </c>
      <c r="E131" s="32">
        <v>-322331.55</v>
      </c>
      <c r="F131" s="32">
        <v>-340484.88</v>
      </c>
      <c r="G131" s="32">
        <v>-345018.71</v>
      </c>
      <c r="H131" s="32">
        <v>-335457.84000000003</v>
      </c>
    </row>
    <row r="132" spans="1:8" ht="11.1" customHeight="1" x14ac:dyDescent="0.2">
      <c r="A132" s="46" t="s">
        <v>269</v>
      </c>
      <c r="B132" s="44" t="s">
        <v>270</v>
      </c>
      <c r="C132" s="32">
        <v>4904.5</v>
      </c>
      <c r="D132" s="47">
        <v>6575</v>
      </c>
      <c r="E132" s="32">
        <v>12572.5</v>
      </c>
      <c r="F132" s="32">
        <v>4700</v>
      </c>
      <c r="G132" s="32">
        <v>9145</v>
      </c>
      <c r="H132" s="32">
        <v>5000</v>
      </c>
    </row>
    <row r="133" spans="1:8" ht="11.1" customHeight="1" x14ac:dyDescent="0.2">
      <c r="A133" s="46" t="s">
        <v>271</v>
      </c>
      <c r="B133" s="44" t="s">
        <v>60</v>
      </c>
      <c r="C133" s="32">
        <v>0</v>
      </c>
      <c r="D133" s="47">
        <v>3164</v>
      </c>
      <c r="E133" s="32">
        <v>13865.12</v>
      </c>
      <c r="F133" s="32">
        <v>0</v>
      </c>
      <c r="G133" s="32">
        <v>3829.82</v>
      </c>
      <c r="H133" s="32">
        <v>0</v>
      </c>
    </row>
    <row r="134" spans="1:8" ht="11.1" customHeight="1" x14ac:dyDescent="0.2">
      <c r="A134" s="46" t="s">
        <v>272</v>
      </c>
      <c r="B134" s="44" t="s">
        <v>152</v>
      </c>
      <c r="C134" s="32">
        <v>3000</v>
      </c>
      <c r="D134" s="47">
        <v>3722.56</v>
      </c>
      <c r="E134" s="32">
        <v>2050</v>
      </c>
      <c r="F134" s="32">
        <v>2700</v>
      </c>
      <c r="G134" s="32">
        <v>6350</v>
      </c>
      <c r="H134" s="32">
        <v>3500</v>
      </c>
    </row>
    <row r="135" spans="1:8" ht="11.1" customHeight="1" x14ac:dyDescent="0.2">
      <c r="A135" s="46" t="s">
        <v>273</v>
      </c>
      <c r="B135" s="44" t="s">
        <v>66</v>
      </c>
      <c r="C135" s="32">
        <v>58966.239999999998</v>
      </c>
      <c r="D135" s="47">
        <v>60277.46</v>
      </c>
      <c r="E135" s="32">
        <v>63005.18</v>
      </c>
      <c r="F135" s="32">
        <v>65521.3</v>
      </c>
      <c r="G135" s="32">
        <v>65161.18</v>
      </c>
      <c r="H135" s="32">
        <v>67371.97</v>
      </c>
    </row>
    <row r="136" spans="1:8" ht="11.1" customHeight="1" x14ac:dyDescent="0.2">
      <c r="A136" s="46" t="s">
        <v>274</v>
      </c>
      <c r="B136" s="44" t="s">
        <v>227</v>
      </c>
      <c r="C136" s="32">
        <v>44844.29</v>
      </c>
      <c r="D136" s="47">
        <v>49374.559999999998</v>
      </c>
      <c r="E136" s="32">
        <v>54642.7</v>
      </c>
      <c r="F136" s="32">
        <v>56611.82</v>
      </c>
      <c r="G136" s="32">
        <v>57080.78</v>
      </c>
      <c r="H136" s="32">
        <v>59159.4</v>
      </c>
    </row>
    <row r="137" spans="1:8" ht="11.1" customHeight="1" x14ac:dyDescent="0.2">
      <c r="A137" s="46" t="s">
        <v>275</v>
      </c>
      <c r="B137" s="44" t="s">
        <v>276</v>
      </c>
      <c r="C137" s="32">
        <v>83922.64</v>
      </c>
      <c r="D137" s="47">
        <v>86076.03</v>
      </c>
      <c r="E137" s="32">
        <v>88621.75</v>
      </c>
      <c r="F137" s="32">
        <v>91291.91</v>
      </c>
      <c r="G137" s="32">
        <v>90300.62</v>
      </c>
      <c r="H137" s="32">
        <v>93573.81</v>
      </c>
    </row>
    <row r="138" spans="1:8" ht="11.1" customHeight="1" x14ac:dyDescent="0.2">
      <c r="A138" s="46" t="s">
        <v>277</v>
      </c>
      <c r="B138" s="44" t="s">
        <v>229</v>
      </c>
      <c r="C138" s="32">
        <v>232522.41</v>
      </c>
      <c r="D138" s="47">
        <v>238666.78</v>
      </c>
      <c r="E138" s="32">
        <v>246438.43</v>
      </c>
      <c r="F138" s="32">
        <v>287017.88</v>
      </c>
      <c r="G138" s="32">
        <v>291833.87</v>
      </c>
      <c r="H138" s="32">
        <v>296336.36</v>
      </c>
    </row>
    <row r="139" spans="1:8" ht="11.1" customHeight="1" x14ac:dyDescent="0.2">
      <c r="A139" s="46" t="s">
        <v>278</v>
      </c>
      <c r="B139" s="44" t="s">
        <v>72</v>
      </c>
      <c r="C139" s="32">
        <v>12360.89</v>
      </c>
      <c r="D139" s="47">
        <v>9456.74</v>
      </c>
      <c r="E139" s="32">
        <v>11481.14</v>
      </c>
      <c r="F139" s="32">
        <v>14100.73</v>
      </c>
      <c r="G139" s="32">
        <v>14100.73</v>
      </c>
      <c r="H139" s="32">
        <v>14083.51</v>
      </c>
    </row>
    <row r="140" spans="1:8" ht="11.1" customHeight="1" x14ac:dyDescent="0.2">
      <c r="A140" s="46" t="s">
        <v>279</v>
      </c>
      <c r="B140" s="44" t="s">
        <v>232</v>
      </c>
      <c r="C140" s="32">
        <v>3642.11</v>
      </c>
      <c r="D140" s="47">
        <v>10454.469999999999</v>
      </c>
      <c r="E140" s="32">
        <v>9954.44</v>
      </c>
      <c r="F140" s="32">
        <v>7500</v>
      </c>
      <c r="G140" s="32">
        <v>11007.25</v>
      </c>
      <c r="H140" s="32">
        <v>10000</v>
      </c>
    </row>
    <row r="141" spans="1:8" ht="11.1" customHeight="1" x14ac:dyDescent="0.2">
      <c r="A141" s="46" t="s">
        <v>280</v>
      </c>
      <c r="B141" s="44" t="s">
        <v>281</v>
      </c>
      <c r="C141" s="32">
        <v>5686</v>
      </c>
      <c r="D141" s="47">
        <v>5774.68</v>
      </c>
      <c r="E141" s="32">
        <v>4631.8</v>
      </c>
      <c r="F141" s="32">
        <v>9000</v>
      </c>
      <c r="G141" s="32">
        <v>3364.95</v>
      </c>
      <c r="H141" s="32">
        <v>9000</v>
      </c>
    </row>
    <row r="142" spans="1:8" ht="11.1" customHeight="1" x14ac:dyDescent="0.2">
      <c r="A142" s="46" t="s">
        <v>282</v>
      </c>
      <c r="B142" s="44" t="s">
        <v>76</v>
      </c>
      <c r="C142" s="32">
        <v>142577.60999999999</v>
      </c>
      <c r="D142" s="47">
        <v>149772.42000000001</v>
      </c>
      <c r="E142" s="32">
        <v>124256.96000000001</v>
      </c>
      <c r="F142" s="32">
        <v>140400</v>
      </c>
      <c r="G142" s="32">
        <v>117604.42</v>
      </c>
      <c r="H142" s="32">
        <v>140400</v>
      </c>
    </row>
    <row r="143" spans="1:8" ht="11.1" customHeight="1" x14ac:dyDescent="0.2">
      <c r="A143" s="46" t="s">
        <v>283</v>
      </c>
      <c r="B143" s="44" t="s">
        <v>78</v>
      </c>
      <c r="C143" s="32">
        <v>887.15</v>
      </c>
      <c r="D143" s="47">
        <v>1172.8399999999999</v>
      </c>
      <c r="E143" s="32">
        <v>879.46</v>
      </c>
      <c r="F143" s="32">
        <v>1100</v>
      </c>
      <c r="G143" s="32">
        <v>1100</v>
      </c>
      <c r="H143" s="32">
        <v>1100</v>
      </c>
    </row>
    <row r="144" spans="1:8" ht="11.1" customHeight="1" x14ac:dyDescent="0.2">
      <c r="A144" s="46" t="s">
        <v>284</v>
      </c>
      <c r="B144" s="44" t="s">
        <v>80</v>
      </c>
      <c r="C144" s="32">
        <v>21521.13</v>
      </c>
      <c r="D144" s="47">
        <v>13732.37</v>
      </c>
      <c r="E144" s="32">
        <v>10940.3</v>
      </c>
      <c r="F144" s="32">
        <v>12800</v>
      </c>
      <c r="G144" s="32">
        <v>10500</v>
      </c>
      <c r="H144" s="32">
        <v>13200</v>
      </c>
    </row>
    <row r="145" spans="1:8" ht="11.1" customHeight="1" x14ac:dyDescent="0.2">
      <c r="A145" s="46" t="s">
        <v>285</v>
      </c>
      <c r="B145" s="44" t="s">
        <v>286</v>
      </c>
      <c r="C145" s="32">
        <v>85</v>
      </c>
      <c r="D145" s="47">
        <v>0</v>
      </c>
      <c r="E145" s="32">
        <v>149.85</v>
      </c>
      <c r="F145" s="32">
        <v>250</v>
      </c>
      <c r="G145" s="32">
        <v>250</v>
      </c>
      <c r="H145" s="32">
        <v>250</v>
      </c>
    </row>
    <row r="146" spans="1:8" ht="11.1" customHeight="1" x14ac:dyDescent="0.2">
      <c r="A146" s="46" t="s">
        <v>287</v>
      </c>
      <c r="B146" s="44" t="s">
        <v>86</v>
      </c>
      <c r="C146" s="32">
        <v>2123.4</v>
      </c>
      <c r="D146" s="47">
        <v>3621.77</v>
      </c>
      <c r="E146" s="32">
        <v>772.88</v>
      </c>
      <c r="F146" s="32">
        <v>2000</v>
      </c>
      <c r="G146" s="32">
        <v>2209.48</v>
      </c>
      <c r="H146" s="32">
        <v>2000</v>
      </c>
    </row>
    <row r="147" spans="1:8" ht="11.1" customHeight="1" x14ac:dyDescent="0.2">
      <c r="A147" s="46" t="s">
        <v>288</v>
      </c>
      <c r="B147" s="44" t="s">
        <v>90</v>
      </c>
      <c r="C147" s="32">
        <v>31.97</v>
      </c>
      <c r="D147" s="47">
        <v>148.16999999999999</v>
      </c>
      <c r="E147" s="32">
        <v>74.63</v>
      </c>
      <c r="F147" s="32">
        <v>150</v>
      </c>
      <c r="G147" s="32">
        <v>40</v>
      </c>
      <c r="H147" s="32">
        <v>150</v>
      </c>
    </row>
    <row r="148" spans="1:8" ht="11.1" customHeight="1" x14ac:dyDescent="0.2">
      <c r="A148" s="46" t="s">
        <v>1575</v>
      </c>
      <c r="B148" s="44" t="s">
        <v>92</v>
      </c>
      <c r="C148" s="32">
        <v>0</v>
      </c>
      <c r="D148" s="47">
        <v>0</v>
      </c>
      <c r="E148" s="32">
        <v>43.16</v>
      </c>
      <c r="F148" s="32">
        <v>0</v>
      </c>
      <c r="G148" s="32">
        <v>0</v>
      </c>
      <c r="H148" s="32">
        <v>0</v>
      </c>
    </row>
    <row r="149" spans="1:8" ht="11.1" customHeight="1" x14ac:dyDescent="0.2">
      <c r="A149" s="46" t="s">
        <v>289</v>
      </c>
      <c r="B149" s="44" t="s">
        <v>94</v>
      </c>
      <c r="C149" s="32">
        <v>22688.15</v>
      </c>
      <c r="D149" s="47">
        <v>24948.2</v>
      </c>
      <c r="E149" s="32">
        <v>25466.49</v>
      </c>
      <c r="F149" s="32">
        <v>29323</v>
      </c>
      <c r="G149" s="32">
        <v>26732.31</v>
      </c>
      <c r="H149" s="32">
        <v>29323</v>
      </c>
    </row>
    <row r="150" spans="1:8" ht="11.1" customHeight="1" x14ac:dyDescent="0.2">
      <c r="A150" s="46" t="s">
        <v>290</v>
      </c>
      <c r="B150" s="44" t="s">
        <v>238</v>
      </c>
      <c r="C150" s="32">
        <v>0</v>
      </c>
      <c r="D150" s="47">
        <v>36.130000000000003</v>
      </c>
      <c r="E150" s="32">
        <v>0</v>
      </c>
      <c r="F150" s="32">
        <v>0</v>
      </c>
      <c r="G150" s="32">
        <v>40.93</v>
      </c>
      <c r="H150" s="32">
        <v>0</v>
      </c>
    </row>
    <row r="151" spans="1:8" ht="11.1" customHeight="1" x14ac:dyDescent="0.2">
      <c r="A151" s="46" t="s">
        <v>291</v>
      </c>
      <c r="B151" s="44" t="s">
        <v>96</v>
      </c>
      <c r="C151" s="32">
        <v>3811.65</v>
      </c>
      <c r="D151" s="47">
        <v>4058.89</v>
      </c>
      <c r="E151" s="32">
        <v>1460.42</v>
      </c>
      <c r="F151" s="32">
        <v>3000</v>
      </c>
      <c r="G151" s="32">
        <v>2800</v>
      </c>
      <c r="H151" s="32">
        <v>3000</v>
      </c>
    </row>
    <row r="152" spans="1:8" ht="11.1" customHeight="1" x14ac:dyDescent="0.2">
      <c r="A152" s="46" t="s">
        <v>292</v>
      </c>
      <c r="B152" s="44" t="s">
        <v>98</v>
      </c>
      <c r="C152" s="32">
        <v>5905.84</v>
      </c>
      <c r="D152" s="47">
        <v>6136.79</v>
      </c>
      <c r="E152" s="32">
        <v>7253.14</v>
      </c>
      <c r="F152" s="32">
        <v>7645</v>
      </c>
      <c r="G152" s="32">
        <v>7645</v>
      </c>
      <c r="H152" s="32">
        <v>7845</v>
      </c>
    </row>
    <row r="153" spans="1:8" ht="11.1" customHeight="1" x14ac:dyDescent="0.2">
      <c r="A153" s="46" t="s">
        <v>293</v>
      </c>
      <c r="B153" s="44" t="s">
        <v>294</v>
      </c>
      <c r="C153" s="32">
        <v>17432.61</v>
      </c>
      <c r="D153" s="47">
        <v>13338.58</v>
      </c>
      <c r="E153" s="32">
        <v>13036.55</v>
      </c>
      <c r="F153" s="32">
        <v>13750</v>
      </c>
      <c r="G153" s="32">
        <v>10260.65</v>
      </c>
      <c r="H153" s="32">
        <v>14230</v>
      </c>
    </row>
    <row r="154" spans="1:8" ht="11.1" customHeight="1" x14ac:dyDescent="0.2">
      <c r="A154" s="46" t="s">
        <v>295</v>
      </c>
      <c r="B154" s="44" t="s">
        <v>296</v>
      </c>
      <c r="C154" s="32">
        <v>18830.349999999999</v>
      </c>
      <c r="D154" s="47">
        <v>20476.189999999999</v>
      </c>
      <c r="E154" s="32">
        <v>15362.12</v>
      </c>
      <c r="F154" s="32">
        <v>21895</v>
      </c>
      <c r="G154" s="32">
        <v>21895</v>
      </c>
      <c r="H154" s="32">
        <v>13285</v>
      </c>
    </row>
    <row r="155" spans="1:8" ht="11.1" customHeight="1" x14ac:dyDescent="0.2">
      <c r="A155" s="46" t="s">
        <v>297</v>
      </c>
      <c r="B155" s="44" t="s">
        <v>298</v>
      </c>
      <c r="C155" s="32">
        <v>4243.46</v>
      </c>
      <c r="D155" s="47">
        <v>10079.91</v>
      </c>
      <c r="E155" s="32">
        <v>5827.62</v>
      </c>
      <c r="F155" s="32">
        <v>9550</v>
      </c>
      <c r="G155" s="32">
        <v>9000</v>
      </c>
      <c r="H155" s="32">
        <v>9550</v>
      </c>
    </row>
    <row r="156" spans="1:8" ht="11.1" customHeight="1" x14ac:dyDescent="0.2">
      <c r="A156" s="46" t="s">
        <v>299</v>
      </c>
      <c r="B156" s="44" t="s">
        <v>300</v>
      </c>
      <c r="C156" s="32">
        <v>1011.1</v>
      </c>
      <c r="D156" s="47">
        <v>768.18</v>
      </c>
      <c r="E156" s="32">
        <v>1549.6</v>
      </c>
      <c r="F156" s="32">
        <v>1934</v>
      </c>
      <c r="G156" s="32">
        <v>1200</v>
      </c>
      <c r="H156" s="32">
        <v>2979</v>
      </c>
    </row>
    <row r="157" spans="1:8" ht="11.1" customHeight="1" x14ac:dyDescent="0.2">
      <c r="A157" s="46" t="s">
        <v>301</v>
      </c>
      <c r="B157" s="44" t="s">
        <v>302</v>
      </c>
      <c r="C157" s="32">
        <v>8817.25</v>
      </c>
      <c r="D157" s="47">
        <v>11523.21</v>
      </c>
      <c r="E157" s="32">
        <v>7499.62</v>
      </c>
      <c r="F157" s="32">
        <v>8465.7999999999993</v>
      </c>
      <c r="G157" s="32">
        <v>7800</v>
      </c>
      <c r="H157" s="32">
        <v>8036.06</v>
      </c>
    </row>
    <row r="158" spans="1:8" ht="11.1" customHeight="1" x14ac:dyDescent="0.2">
      <c r="A158" s="46" t="s">
        <v>303</v>
      </c>
      <c r="B158" s="44" t="s">
        <v>100</v>
      </c>
      <c r="C158" s="32">
        <v>10347.07</v>
      </c>
      <c r="D158" s="47">
        <v>4416.53</v>
      </c>
      <c r="E158" s="32">
        <v>6191.88</v>
      </c>
      <c r="F158" s="32">
        <v>4000</v>
      </c>
      <c r="G158" s="32">
        <v>4200</v>
      </c>
      <c r="H158" s="32">
        <v>4000</v>
      </c>
    </row>
    <row r="159" spans="1:8" ht="11.1" customHeight="1" x14ac:dyDescent="0.2">
      <c r="A159" s="46" t="s">
        <v>304</v>
      </c>
      <c r="B159" s="44" t="s">
        <v>243</v>
      </c>
      <c r="C159" s="32">
        <v>4545.3500000000004</v>
      </c>
      <c r="D159" s="47">
        <v>5609.28</v>
      </c>
      <c r="E159" s="32">
        <v>3220.08</v>
      </c>
      <c r="F159" s="32">
        <v>4150</v>
      </c>
      <c r="G159" s="32">
        <v>4150</v>
      </c>
      <c r="H159" s="32">
        <v>4180</v>
      </c>
    </row>
    <row r="160" spans="1:8" ht="11.1" customHeight="1" x14ac:dyDescent="0.2">
      <c r="A160" s="46" t="s">
        <v>305</v>
      </c>
      <c r="B160" s="44" t="s">
        <v>102</v>
      </c>
      <c r="C160" s="32">
        <v>2.86</v>
      </c>
      <c r="D160" s="47">
        <v>0</v>
      </c>
      <c r="E160" s="32">
        <v>0</v>
      </c>
      <c r="F160" s="32">
        <v>0</v>
      </c>
      <c r="G160" s="32">
        <v>25.17</v>
      </c>
      <c r="H160" s="32">
        <v>0</v>
      </c>
    </row>
    <row r="161" spans="1:8" ht="11.1" customHeight="1" x14ac:dyDescent="0.2">
      <c r="A161" s="46" t="s">
        <v>306</v>
      </c>
      <c r="B161" s="44" t="s">
        <v>104</v>
      </c>
      <c r="C161" s="32">
        <v>1337</v>
      </c>
      <c r="D161" s="47">
        <v>1815</v>
      </c>
      <c r="E161" s="32">
        <v>1674.85</v>
      </c>
      <c r="F161" s="32">
        <v>2320</v>
      </c>
      <c r="G161" s="32">
        <v>2200</v>
      </c>
      <c r="H161" s="32">
        <v>2420</v>
      </c>
    </row>
    <row r="162" spans="1:8" ht="11.1" customHeight="1" x14ac:dyDescent="0.2">
      <c r="A162" s="46" t="s">
        <v>307</v>
      </c>
      <c r="B162" s="44" t="s">
        <v>106</v>
      </c>
      <c r="C162" s="32">
        <v>12988.5</v>
      </c>
      <c r="D162" s="47">
        <v>8935.3799999999992</v>
      </c>
      <c r="E162" s="32">
        <v>5602.56</v>
      </c>
      <c r="F162" s="32">
        <v>13307</v>
      </c>
      <c r="G162" s="32">
        <v>10000</v>
      </c>
      <c r="H162" s="32">
        <v>13125</v>
      </c>
    </row>
    <row r="163" spans="1:8" ht="11.1" customHeight="1" x14ac:dyDescent="0.2">
      <c r="A163" s="46" t="s">
        <v>308</v>
      </c>
      <c r="B163" s="44" t="s">
        <v>109</v>
      </c>
      <c r="C163" s="32">
        <v>88697.04</v>
      </c>
      <c r="D163" s="47">
        <v>109913.64</v>
      </c>
      <c r="E163" s="32">
        <v>118074.72</v>
      </c>
      <c r="F163" s="32">
        <v>113773.95</v>
      </c>
      <c r="G163" s="32">
        <v>113773.95</v>
      </c>
      <c r="H163" s="32">
        <v>110918.27</v>
      </c>
    </row>
    <row r="164" spans="1:8" ht="11.1" customHeight="1" x14ac:dyDescent="0.2">
      <c r="A164" s="46" t="s">
        <v>309</v>
      </c>
      <c r="B164" s="44" t="s">
        <v>113</v>
      </c>
      <c r="C164" s="32">
        <v>49.8</v>
      </c>
      <c r="D164" s="47">
        <v>0</v>
      </c>
      <c r="E164" s="32">
        <v>0</v>
      </c>
      <c r="F164" s="32">
        <v>500</v>
      </c>
      <c r="G164" s="32">
        <v>0</v>
      </c>
      <c r="H164" s="32">
        <v>0</v>
      </c>
    </row>
    <row r="165" spans="1:8" ht="11.1" customHeight="1" x14ac:dyDescent="0.2">
      <c r="A165" s="46" t="s">
        <v>310</v>
      </c>
      <c r="B165" s="44" t="s">
        <v>117</v>
      </c>
      <c r="C165" s="32">
        <v>53453.01</v>
      </c>
      <c r="D165" s="47">
        <v>87049.31</v>
      </c>
      <c r="E165" s="32">
        <v>64349.8</v>
      </c>
      <c r="F165" s="32">
        <v>68558</v>
      </c>
      <c r="G165" s="32">
        <v>68000</v>
      </c>
      <c r="H165" s="32">
        <v>71858</v>
      </c>
    </row>
    <row r="166" spans="1:8" ht="11.1" customHeight="1" x14ac:dyDescent="0.2">
      <c r="A166" s="46" t="s">
        <v>311</v>
      </c>
      <c r="B166" s="44" t="s">
        <v>123</v>
      </c>
      <c r="C166" s="32">
        <v>17400.04</v>
      </c>
      <c r="D166" s="47">
        <v>24568.86</v>
      </c>
      <c r="E166" s="32">
        <v>84910.09</v>
      </c>
      <c r="F166" s="32">
        <v>14500</v>
      </c>
      <c r="G166" s="32">
        <v>12500</v>
      </c>
      <c r="H166" s="32">
        <v>14500</v>
      </c>
    </row>
    <row r="167" spans="1:8" ht="11.1" customHeight="1" x14ac:dyDescent="0.2">
      <c r="A167" s="46" t="s">
        <v>312</v>
      </c>
      <c r="B167" s="44" t="s">
        <v>313</v>
      </c>
      <c r="C167" s="32">
        <v>27529.75</v>
      </c>
      <c r="D167" s="47">
        <v>31802.48</v>
      </c>
      <c r="E167" s="32">
        <v>4026.52</v>
      </c>
      <c r="F167" s="32">
        <v>22700</v>
      </c>
      <c r="G167" s="32">
        <v>18000</v>
      </c>
      <c r="H167" s="32">
        <v>35620</v>
      </c>
    </row>
    <row r="168" spans="1:8" ht="11.1" customHeight="1" x14ac:dyDescent="0.2">
      <c r="A168" s="46" t="s">
        <v>314</v>
      </c>
      <c r="B168" s="44" t="s">
        <v>125</v>
      </c>
      <c r="C168" s="32">
        <v>14825.09</v>
      </c>
      <c r="D168" s="47">
        <v>14608.52</v>
      </c>
      <c r="E168" s="32">
        <v>12971.88</v>
      </c>
      <c r="F168" s="32">
        <v>14480</v>
      </c>
      <c r="G168" s="32">
        <v>14000</v>
      </c>
      <c r="H168" s="32">
        <v>12795</v>
      </c>
    </row>
    <row r="169" spans="1:8" ht="11.1" customHeight="1" x14ac:dyDescent="0.2">
      <c r="A169" s="46" t="s">
        <v>315</v>
      </c>
      <c r="B169" s="44" t="s">
        <v>127</v>
      </c>
      <c r="C169" s="32">
        <v>6604.01</v>
      </c>
      <c r="D169" s="47">
        <v>1218.95</v>
      </c>
      <c r="E169" s="32">
        <v>3436.57</v>
      </c>
      <c r="F169" s="32">
        <v>5000</v>
      </c>
      <c r="G169" s="32">
        <v>869.98</v>
      </c>
      <c r="H169" s="32">
        <v>2000</v>
      </c>
    </row>
    <row r="170" spans="1:8" ht="11.1" customHeight="1" x14ac:dyDescent="0.2">
      <c r="A170" s="46" t="s">
        <v>316</v>
      </c>
      <c r="B170" s="44" t="s">
        <v>252</v>
      </c>
      <c r="C170" s="32">
        <v>8744.67</v>
      </c>
      <c r="D170" s="47">
        <v>13348.92</v>
      </c>
      <c r="E170" s="32">
        <v>9371.27</v>
      </c>
      <c r="F170" s="32">
        <v>15605</v>
      </c>
      <c r="G170" s="32">
        <v>14000</v>
      </c>
      <c r="H170" s="32">
        <v>9845</v>
      </c>
    </row>
    <row r="171" spans="1:8" ht="11.1" customHeight="1" x14ac:dyDescent="0.2">
      <c r="A171" s="46" t="s">
        <v>317</v>
      </c>
      <c r="B171" s="44" t="s">
        <v>129</v>
      </c>
      <c r="C171" s="32">
        <v>2701.27</v>
      </c>
      <c r="D171" s="47">
        <v>752.02</v>
      </c>
      <c r="E171" s="32">
        <v>891.26</v>
      </c>
      <c r="F171" s="32">
        <v>1651</v>
      </c>
      <c r="G171" s="32">
        <v>937.06</v>
      </c>
      <c r="H171" s="32">
        <v>1000</v>
      </c>
    </row>
    <row r="172" spans="1:8" ht="11.1" customHeight="1" x14ac:dyDescent="0.2">
      <c r="A172" s="46" t="s">
        <v>318</v>
      </c>
      <c r="B172" s="44" t="s">
        <v>133</v>
      </c>
      <c r="C172" s="32">
        <v>14501.41</v>
      </c>
      <c r="D172" s="47">
        <v>20107.55</v>
      </c>
      <c r="E172" s="32">
        <v>21464.37</v>
      </c>
      <c r="F172" s="32">
        <v>22041</v>
      </c>
      <c r="G172" s="32">
        <v>24297.91</v>
      </c>
      <c r="H172" s="32">
        <v>22881</v>
      </c>
    </row>
    <row r="173" spans="1:8" ht="11.1" customHeight="1" x14ac:dyDescent="0.2">
      <c r="A173" s="46" t="s">
        <v>319</v>
      </c>
      <c r="B173" s="44" t="s">
        <v>135</v>
      </c>
      <c r="C173" s="32">
        <v>5340.83</v>
      </c>
      <c r="D173" s="47">
        <v>9210.82</v>
      </c>
      <c r="E173" s="32">
        <v>11614.39</v>
      </c>
      <c r="F173" s="32">
        <v>9200</v>
      </c>
      <c r="G173" s="32">
        <v>12651.43</v>
      </c>
      <c r="H173" s="32">
        <v>12000</v>
      </c>
    </row>
    <row r="174" spans="1:8" ht="11.1" customHeight="1" x14ac:dyDescent="0.2">
      <c r="A174" s="46" t="s">
        <v>320</v>
      </c>
      <c r="B174" s="44" t="s">
        <v>137</v>
      </c>
      <c r="C174" s="32">
        <v>399.03</v>
      </c>
      <c r="D174" s="47">
        <v>408.15</v>
      </c>
      <c r="E174" s="32">
        <v>388.34</v>
      </c>
      <c r="F174" s="32">
        <v>411</v>
      </c>
      <c r="G174" s="32">
        <v>389.26</v>
      </c>
      <c r="H174" s="32">
        <v>411</v>
      </c>
    </row>
    <row r="175" spans="1:8" ht="11.1" customHeight="1" x14ac:dyDescent="0.2">
      <c r="A175" s="46" t="s">
        <v>321</v>
      </c>
      <c r="B175" s="44" t="s">
        <v>322</v>
      </c>
      <c r="C175" s="32">
        <v>0</v>
      </c>
      <c r="D175" s="47">
        <v>0</v>
      </c>
      <c r="E175" s="32">
        <v>0</v>
      </c>
      <c r="F175" s="32">
        <v>80000</v>
      </c>
      <c r="G175" s="32">
        <v>32071</v>
      </c>
      <c r="H175" s="32">
        <v>117331</v>
      </c>
    </row>
    <row r="176" spans="1:8" ht="11.1" customHeight="1" x14ac:dyDescent="0.2">
      <c r="A176" s="46" t="s">
        <v>323</v>
      </c>
      <c r="B176" s="44" t="s">
        <v>324</v>
      </c>
      <c r="C176" s="32">
        <v>0</v>
      </c>
      <c r="D176" s="47">
        <v>0</v>
      </c>
      <c r="E176" s="32">
        <v>11800</v>
      </c>
      <c r="F176" s="32">
        <v>0</v>
      </c>
      <c r="G176" s="32">
        <v>0</v>
      </c>
      <c r="H176" s="32">
        <v>0</v>
      </c>
    </row>
    <row r="177" spans="1:8" ht="11.1" customHeight="1" x14ac:dyDescent="0.2">
      <c r="A177" s="46" t="s">
        <v>325</v>
      </c>
      <c r="B177" s="44" t="s">
        <v>326</v>
      </c>
      <c r="C177" s="32">
        <v>0</v>
      </c>
      <c r="D177" s="47">
        <v>0</v>
      </c>
      <c r="E177" s="32">
        <v>54474</v>
      </c>
      <c r="F177" s="32">
        <v>0</v>
      </c>
      <c r="G177" s="32">
        <v>0</v>
      </c>
      <c r="H177" s="32">
        <v>0</v>
      </c>
    </row>
    <row r="178" spans="1:8" ht="11.1" customHeight="1" x14ac:dyDescent="0.2">
      <c r="A178" s="46" t="s">
        <v>327</v>
      </c>
      <c r="B178" s="44" t="s">
        <v>328</v>
      </c>
      <c r="C178" s="32">
        <v>0</v>
      </c>
      <c r="D178" s="47">
        <v>0</v>
      </c>
      <c r="E178" s="32">
        <v>4150</v>
      </c>
      <c r="F178" s="32">
        <v>0</v>
      </c>
      <c r="G178" s="32">
        <v>0</v>
      </c>
      <c r="H178" s="32">
        <v>0</v>
      </c>
    </row>
    <row r="179" spans="1:8" ht="11.1" customHeight="1" x14ac:dyDescent="0.2">
      <c r="A179" s="46" t="s">
        <v>329</v>
      </c>
      <c r="B179" s="44" t="s">
        <v>88</v>
      </c>
      <c r="C179" s="32">
        <v>0</v>
      </c>
      <c r="D179" s="47">
        <v>0</v>
      </c>
      <c r="E179" s="32">
        <v>0</v>
      </c>
      <c r="F179" s="32">
        <v>11000</v>
      </c>
      <c r="G179" s="32">
        <v>11000</v>
      </c>
      <c r="H179" s="32">
        <v>27000</v>
      </c>
    </row>
    <row r="180" spans="1:8" ht="11.1" customHeight="1" x14ac:dyDescent="0.2">
      <c r="A180" s="46" t="s">
        <v>330</v>
      </c>
      <c r="B180" s="44" t="s">
        <v>331</v>
      </c>
      <c r="C180" s="32">
        <v>0</v>
      </c>
      <c r="D180" s="47">
        <v>0</v>
      </c>
      <c r="E180" s="32">
        <v>0</v>
      </c>
      <c r="F180" s="32">
        <v>7500</v>
      </c>
      <c r="G180" s="32">
        <v>6700</v>
      </c>
      <c r="H180" s="32">
        <v>0</v>
      </c>
    </row>
    <row r="181" spans="1:8" ht="11.1" customHeight="1" x14ac:dyDescent="0.2">
      <c r="A181" s="46" t="s">
        <v>332</v>
      </c>
      <c r="B181" s="44" t="s">
        <v>333</v>
      </c>
      <c r="C181" s="32">
        <v>0</v>
      </c>
      <c r="D181" s="47">
        <v>0</v>
      </c>
      <c r="E181" s="32">
        <v>2580</v>
      </c>
      <c r="F181" s="32">
        <v>0</v>
      </c>
      <c r="G181" s="32">
        <v>0</v>
      </c>
      <c r="H181" s="32">
        <v>0</v>
      </c>
    </row>
    <row r="182" spans="1:8" ht="11.1" customHeight="1" x14ac:dyDescent="0.2">
      <c r="A182" s="46" t="s">
        <v>334</v>
      </c>
      <c r="B182" s="44" t="s">
        <v>335</v>
      </c>
      <c r="C182" s="32">
        <v>0</v>
      </c>
      <c r="D182" s="47">
        <v>0</v>
      </c>
      <c r="E182" s="32">
        <v>0</v>
      </c>
      <c r="F182" s="32">
        <v>0</v>
      </c>
      <c r="G182" s="32">
        <v>0</v>
      </c>
      <c r="H182" s="32">
        <v>0</v>
      </c>
    </row>
    <row r="183" spans="1:8" ht="11.1" customHeight="1" x14ac:dyDescent="0.2">
      <c r="A183" s="46" t="s">
        <v>336</v>
      </c>
      <c r="B183" s="44" t="s">
        <v>337</v>
      </c>
      <c r="C183" s="32">
        <v>0</v>
      </c>
      <c r="D183" s="47">
        <v>0</v>
      </c>
      <c r="E183" s="32">
        <v>0</v>
      </c>
      <c r="F183" s="32">
        <v>0</v>
      </c>
      <c r="G183" s="32">
        <v>0</v>
      </c>
      <c r="H183" s="32">
        <v>0</v>
      </c>
    </row>
    <row r="184" spans="1:8" ht="11.1" customHeight="1" x14ac:dyDescent="0.2">
      <c r="A184" s="46" t="s">
        <v>338</v>
      </c>
      <c r="B184" s="44" t="s">
        <v>339</v>
      </c>
      <c r="C184" s="32">
        <v>0</v>
      </c>
      <c r="D184" s="47">
        <v>0</v>
      </c>
      <c r="E184" s="32">
        <v>0</v>
      </c>
      <c r="F184" s="32">
        <v>0</v>
      </c>
      <c r="G184" s="32">
        <v>0</v>
      </c>
      <c r="H184" s="32">
        <v>0</v>
      </c>
    </row>
    <row r="185" spans="1:8" ht="11.1" customHeight="1" x14ac:dyDescent="0.2">
      <c r="A185" s="46" t="s">
        <v>340</v>
      </c>
      <c r="B185" s="44" t="s">
        <v>341</v>
      </c>
      <c r="C185" s="32">
        <v>0</v>
      </c>
      <c r="D185" s="47">
        <v>0</v>
      </c>
      <c r="E185" s="32">
        <v>0</v>
      </c>
      <c r="F185" s="32">
        <v>15000</v>
      </c>
      <c r="G185" s="32">
        <v>12000</v>
      </c>
      <c r="H185" s="32">
        <v>15000</v>
      </c>
    </row>
    <row r="186" spans="1:8" ht="11.1" customHeight="1" x14ac:dyDescent="0.2">
      <c r="A186" s="46" t="s">
        <v>342</v>
      </c>
      <c r="B186" s="44" t="s">
        <v>343</v>
      </c>
      <c r="C186" s="32">
        <v>14188.5</v>
      </c>
      <c r="D186" s="47">
        <v>9495</v>
      </c>
      <c r="E186" s="32">
        <v>1865.69</v>
      </c>
      <c r="F186" s="32">
        <v>0</v>
      </c>
      <c r="G186" s="32">
        <v>0</v>
      </c>
      <c r="H186" s="32">
        <v>16000</v>
      </c>
    </row>
    <row r="187" spans="1:8" ht="11.1" customHeight="1" x14ac:dyDescent="0.2">
      <c r="A187" s="46" t="s">
        <v>344</v>
      </c>
      <c r="B187" s="44" t="s">
        <v>345</v>
      </c>
      <c r="C187" s="32">
        <v>0</v>
      </c>
      <c r="D187" s="47">
        <v>0</v>
      </c>
      <c r="E187" s="32">
        <v>32517.94</v>
      </c>
      <c r="F187" s="32">
        <v>0</v>
      </c>
      <c r="G187" s="32">
        <v>0</v>
      </c>
      <c r="H187" s="32">
        <v>0</v>
      </c>
    </row>
    <row r="188" spans="1:8" ht="11.1" customHeight="1" x14ac:dyDescent="0.2">
      <c r="A188" s="46" t="s">
        <v>346</v>
      </c>
      <c r="B188" s="44" t="s">
        <v>347</v>
      </c>
      <c r="C188" s="32">
        <v>0</v>
      </c>
      <c r="D188" s="47">
        <v>0</v>
      </c>
      <c r="E188" s="32">
        <v>0</v>
      </c>
      <c r="F188" s="32">
        <v>0</v>
      </c>
      <c r="G188" s="32">
        <v>0</v>
      </c>
      <c r="H188" s="32">
        <v>0</v>
      </c>
    </row>
    <row r="189" spans="1:8" ht="11.1" customHeight="1" x14ac:dyDescent="0.2">
      <c r="A189" s="46" t="s">
        <v>348</v>
      </c>
      <c r="B189" s="44" t="s">
        <v>349</v>
      </c>
      <c r="C189" s="32">
        <v>0</v>
      </c>
      <c r="D189" s="47">
        <v>0</v>
      </c>
      <c r="E189" s="32">
        <v>0</v>
      </c>
      <c r="F189" s="32">
        <v>0</v>
      </c>
      <c r="G189" s="32">
        <v>0</v>
      </c>
      <c r="H189" s="32">
        <v>0</v>
      </c>
    </row>
    <row r="190" spans="1:8" ht="11.1" customHeight="1" x14ac:dyDescent="0.2">
      <c r="A190" s="46" t="s">
        <v>350</v>
      </c>
      <c r="B190" s="44" t="s">
        <v>351</v>
      </c>
      <c r="C190" s="32">
        <v>0</v>
      </c>
      <c r="D190" s="47">
        <v>0</v>
      </c>
      <c r="E190" s="32">
        <v>39458.910000000003</v>
      </c>
      <c r="F190" s="32">
        <v>0</v>
      </c>
      <c r="G190" s="32">
        <v>0</v>
      </c>
      <c r="H190" s="32">
        <v>0</v>
      </c>
    </row>
    <row r="191" spans="1:8" ht="11.1" customHeight="1" x14ac:dyDescent="0.2">
      <c r="A191" s="46" t="s">
        <v>352</v>
      </c>
      <c r="B191" s="44" t="s">
        <v>353</v>
      </c>
      <c r="C191" s="32">
        <v>0</v>
      </c>
      <c r="D191" s="47">
        <v>0</v>
      </c>
      <c r="E191" s="32">
        <v>0</v>
      </c>
      <c r="F191" s="32">
        <v>0</v>
      </c>
      <c r="G191" s="32">
        <v>65657.740000000005</v>
      </c>
      <c r="H191" s="32">
        <v>0</v>
      </c>
    </row>
    <row r="192" spans="1:8" ht="11.1" customHeight="1" x14ac:dyDescent="0.2">
      <c r="A192" s="46" t="s">
        <v>354</v>
      </c>
      <c r="B192" s="44" t="s">
        <v>262</v>
      </c>
      <c r="C192" s="32">
        <v>0</v>
      </c>
      <c r="D192" s="47">
        <v>4869.8</v>
      </c>
      <c r="E192" s="32">
        <v>0</v>
      </c>
      <c r="F192" s="32">
        <v>70000</v>
      </c>
      <c r="G192" s="32">
        <v>17000</v>
      </c>
      <c r="H192" s="32">
        <v>85500</v>
      </c>
    </row>
    <row r="193" spans="1:8" ht="11.1" customHeight="1" x14ac:dyDescent="0.2">
      <c r="A193" s="46" t="s">
        <v>355</v>
      </c>
      <c r="B193" s="44" t="s">
        <v>356</v>
      </c>
      <c r="C193" s="32">
        <v>0</v>
      </c>
      <c r="D193" s="47">
        <v>3362.03</v>
      </c>
      <c r="E193" s="32">
        <v>0</v>
      </c>
      <c r="F193" s="32">
        <v>0</v>
      </c>
      <c r="G193" s="32">
        <v>0</v>
      </c>
      <c r="H193" s="32">
        <v>0</v>
      </c>
    </row>
    <row r="194" spans="1:8" ht="11.1" customHeight="1" x14ac:dyDescent="0.2">
      <c r="A194" s="46" t="s">
        <v>357</v>
      </c>
      <c r="B194" s="44" t="s">
        <v>358</v>
      </c>
      <c r="C194" s="32">
        <v>25374</v>
      </c>
      <c r="D194" s="47">
        <v>0</v>
      </c>
      <c r="E194" s="32">
        <v>0</v>
      </c>
      <c r="F194" s="32">
        <v>0</v>
      </c>
      <c r="G194" s="32">
        <v>0</v>
      </c>
      <c r="H194" s="32">
        <v>0</v>
      </c>
    </row>
    <row r="195" spans="1:8" ht="11.1" customHeight="1" x14ac:dyDescent="0.2">
      <c r="A195" s="46" t="s">
        <v>359</v>
      </c>
      <c r="B195" s="44" t="s">
        <v>360</v>
      </c>
      <c r="C195" s="32">
        <v>0</v>
      </c>
      <c r="D195" s="47">
        <v>0</v>
      </c>
      <c r="E195" s="32">
        <v>491.87</v>
      </c>
      <c r="F195" s="32">
        <v>112000</v>
      </c>
      <c r="G195" s="32">
        <v>137188.23000000001</v>
      </c>
      <c r="H195" s="32">
        <v>52000</v>
      </c>
    </row>
    <row r="196" spans="1:8" ht="11.1" customHeight="1" x14ac:dyDescent="0.2">
      <c r="A196" s="46" t="s">
        <v>361</v>
      </c>
      <c r="B196" s="44" t="s">
        <v>362</v>
      </c>
      <c r="C196" s="32">
        <v>0</v>
      </c>
      <c r="D196" s="47">
        <v>0</v>
      </c>
      <c r="E196" s="32">
        <v>0</v>
      </c>
      <c r="F196" s="32">
        <v>25000</v>
      </c>
      <c r="G196" s="32">
        <v>16000</v>
      </c>
      <c r="H196" s="32">
        <v>0</v>
      </c>
    </row>
    <row r="197" spans="1:8" ht="11.1" customHeight="1" x14ac:dyDescent="0.2">
      <c r="A197" s="46" t="s">
        <v>363</v>
      </c>
      <c r="B197" s="44" t="s">
        <v>364</v>
      </c>
      <c r="C197" s="32">
        <v>0</v>
      </c>
      <c r="D197" s="47">
        <v>0</v>
      </c>
      <c r="E197" s="32">
        <v>0</v>
      </c>
      <c r="F197" s="32">
        <v>0</v>
      </c>
      <c r="G197" s="32">
        <v>0</v>
      </c>
      <c r="H197" s="32">
        <v>0</v>
      </c>
    </row>
    <row r="198" spans="1:8" ht="11.1" customHeight="1" x14ac:dyDescent="0.2">
      <c r="A198" s="46" t="s">
        <v>366</v>
      </c>
      <c r="B198" s="44" t="s">
        <v>139</v>
      </c>
      <c r="C198" s="32">
        <v>123699.07</v>
      </c>
      <c r="D198" s="47">
        <v>232355.61</v>
      </c>
      <c r="E198" s="32">
        <v>158526.99</v>
      </c>
      <c r="F198" s="32">
        <v>175257.95</v>
      </c>
      <c r="G198" s="32">
        <v>139560.4</v>
      </c>
      <c r="H198" s="32">
        <v>164765.93</v>
      </c>
    </row>
    <row r="199" spans="1:8" ht="11.1" customHeight="1" x14ac:dyDescent="0.2">
      <c r="A199" s="46" t="s">
        <v>367</v>
      </c>
      <c r="B199" s="44" t="s">
        <v>212</v>
      </c>
      <c r="C199" s="32">
        <v>155763.34</v>
      </c>
      <c r="D199" s="47">
        <v>150394.89000000001</v>
      </c>
      <c r="E199" s="32">
        <v>177282.33</v>
      </c>
      <c r="F199" s="32">
        <v>187266.67</v>
      </c>
      <c r="G199" s="32">
        <v>189760.29</v>
      </c>
      <c r="H199" s="32">
        <v>184501.82</v>
      </c>
    </row>
    <row r="200" spans="1:8" ht="11.1" customHeight="1" x14ac:dyDescent="0.2">
      <c r="A200" s="46" t="s">
        <v>368</v>
      </c>
      <c r="B200" s="44" t="s">
        <v>369</v>
      </c>
      <c r="C200" s="32">
        <v>-1272498.3899999999</v>
      </c>
      <c r="D200" s="47">
        <v>-1440675.55</v>
      </c>
      <c r="E200" s="32">
        <v>-1496196.93</v>
      </c>
      <c r="F200" s="32">
        <v>-1771128.01</v>
      </c>
      <c r="G200" s="32">
        <v>-1659534.77</v>
      </c>
      <c r="H200" s="32">
        <v>-1766025.13</v>
      </c>
    </row>
    <row r="201" spans="1:8" ht="11.1" customHeight="1" x14ac:dyDescent="0.2">
      <c r="A201" s="46" t="s">
        <v>370</v>
      </c>
      <c r="B201" s="44" t="s">
        <v>141</v>
      </c>
      <c r="C201" s="32">
        <v>855589.08</v>
      </c>
      <c r="D201" s="47">
        <v>861602.15</v>
      </c>
      <c r="E201" s="32">
        <v>887323.66</v>
      </c>
      <c r="F201" s="32">
        <v>1024999</v>
      </c>
      <c r="G201" s="32">
        <v>1022324.96</v>
      </c>
      <c r="H201" s="32">
        <v>1013941</v>
      </c>
    </row>
    <row r="202" spans="1:8" ht="11.1" customHeight="1" x14ac:dyDescent="0.2">
      <c r="A202" s="46" t="s">
        <v>371</v>
      </c>
      <c r="B202" s="44" t="s">
        <v>372</v>
      </c>
      <c r="C202" s="32">
        <v>1072.5</v>
      </c>
      <c r="D202" s="47">
        <v>1763</v>
      </c>
      <c r="E202" s="32">
        <v>1925</v>
      </c>
      <c r="F202" s="32">
        <v>1240</v>
      </c>
      <c r="G202" s="32">
        <v>1000</v>
      </c>
      <c r="H202" s="32">
        <v>1040</v>
      </c>
    </row>
    <row r="203" spans="1:8" ht="11.1" customHeight="1" x14ac:dyDescent="0.2">
      <c r="A203" s="46" t="s">
        <v>373</v>
      </c>
      <c r="B203" s="44" t="s">
        <v>374</v>
      </c>
      <c r="C203" s="32">
        <v>-13775.93</v>
      </c>
      <c r="D203" s="47">
        <v>-7642.85</v>
      </c>
      <c r="E203" s="32">
        <v>-7852.25</v>
      </c>
      <c r="F203" s="32">
        <v>-15000</v>
      </c>
      <c r="G203" s="32">
        <v>-11500</v>
      </c>
      <c r="H203" s="32">
        <v>-15000</v>
      </c>
    </row>
    <row r="204" spans="1:8" ht="11.1" customHeight="1" x14ac:dyDescent="0.2">
      <c r="A204" s="46" t="s">
        <v>375</v>
      </c>
      <c r="B204" s="44" t="s">
        <v>376</v>
      </c>
      <c r="C204" s="32">
        <v>41271.370000000003</v>
      </c>
      <c r="D204" s="47">
        <v>47870</v>
      </c>
      <c r="E204" s="32">
        <v>57618.1</v>
      </c>
      <c r="F204" s="32">
        <v>59770.68</v>
      </c>
      <c r="G204" s="32">
        <v>59692.5</v>
      </c>
      <c r="H204" s="32">
        <v>61861.79</v>
      </c>
    </row>
    <row r="205" spans="1:8" ht="11.1" customHeight="1" x14ac:dyDescent="0.2">
      <c r="A205" s="46" t="s">
        <v>377</v>
      </c>
      <c r="B205" s="44" t="s">
        <v>378</v>
      </c>
      <c r="C205" s="32">
        <v>21369.88</v>
      </c>
      <c r="D205" s="47">
        <v>21971.37</v>
      </c>
      <c r="E205" s="32">
        <v>22409.42</v>
      </c>
      <c r="F205" s="32">
        <v>23219.17</v>
      </c>
      <c r="G205" s="32">
        <v>22905.22</v>
      </c>
      <c r="H205" s="32">
        <v>23888.17</v>
      </c>
    </row>
    <row r="206" spans="1:8" ht="11.1" customHeight="1" x14ac:dyDescent="0.2">
      <c r="A206" s="46" t="s">
        <v>379</v>
      </c>
      <c r="B206" s="44" t="s">
        <v>70</v>
      </c>
      <c r="C206" s="32">
        <v>0</v>
      </c>
      <c r="D206" s="47">
        <v>16352.64</v>
      </c>
      <c r="E206" s="32">
        <v>17400.46</v>
      </c>
      <c r="F206" s="32">
        <v>17997.82</v>
      </c>
      <c r="G206" s="32">
        <v>19089.29</v>
      </c>
      <c r="H206" s="32">
        <v>20540.02</v>
      </c>
    </row>
    <row r="207" spans="1:8" ht="11.1" customHeight="1" x14ac:dyDescent="0.2">
      <c r="A207" s="46" t="s">
        <v>380</v>
      </c>
      <c r="B207" s="44" t="s">
        <v>72</v>
      </c>
      <c r="C207" s="32">
        <v>3957.88</v>
      </c>
      <c r="D207" s="47">
        <v>6529.68</v>
      </c>
      <c r="E207" s="32">
        <v>8750.07</v>
      </c>
      <c r="F207" s="32">
        <v>9809.64</v>
      </c>
      <c r="G207" s="32">
        <v>9809.64</v>
      </c>
      <c r="H207" s="32">
        <v>8743.68</v>
      </c>
    </row>
    <row r="208" spans="1:8" ht="11.1" customHeight="1" x14ac:dyDescent="0.2">
      <c r="A208" s="46" t="s">
        <v>381</v>
      </c>
      <c r="B208" s="44" t="s">
        <v>74</v>
      </c>
      <c r="C208" s="32">
        <v>17832.849999999999</v>
      </c>
      <c r="D208" s="47">
        <v>9566.56</v>
      </c>
      <c r="E208" s="32">
        <v>9005</v>
      </c>
      <c r="F208" s="32">
        <v>12486.25</v>
      </c>
      <c r="G208" s="32">
        <v>11500</v>
      </c>
      <c r="H208" s="32">
        <v>12673</v>
      </c>
    </row>
    <row r="209" spans="1:8" ht="11.1" customHeight="1" x14ac:dyDescent="0.2">
      <c r="A209" s="46" t="s">
        <v>382</v>
      </c>
      <c r="B209" s="44" t="s">
        <v>76</v>
      </c>
      <c r="C209" s="32">
        <v>1750</v>
      </c>
      <c r="D209" s="47">
        <v>1363.64</v>
      </c>
      <c r="E209" s="32">
        <v>1303.4100000000001</v>
      </c>
      <c r="F209" s="32">
        <v>1501.5</v>
      </c>
      <c r="G209" s="32">
        <v>1237.79</v>
      </c>
      <c r="H209" s="32">
        <v>1501.5</v>
      </c>
    </row>
    <row r="210" spans="1:8" ht="11.1" customHeight="1" x14ac:dyDescent="0.2">
      <c r="A210" s="46" t="s">
        <v>384</v>
      </c>
      <c r="B210" s="44" t="s">
        <v>78</v>
      </c>
      <c r="C210" s="32">
        <v>2795.75</v>
      </c>
      <c r="D210" s="47">
        <v>1455.09</v>
      </c>
      <c r="E210" s="32">
        <v>3285.79</v>
      </c>
      <c r="F210" s="32">
        <v>3800</v>
      </c>
      <c r="G210" s="32">
        <v>3795.9</v>
      </c>
      <c r="H210" s="32">
        <v>3000</v>
      </c>
    </row>
    <row r="211" spans="1:8" ht="11.1" customHeight="1" x14ac:dyDescent="0.2">
      <c r="A211" s="46" t="s">
        <v>385</v>
      </c>
      <c r="B211" s="44" t="s">
        <v>80</v>
      </c>
      <c r="C211" s="32">
        <v>1040.05</v>
      </c>
      <c r="D211" s="47">
        <v>410.6</v>
      </c>
      <c r="E211" s="32">
        <v>597.51</v>
      </c>
      <c r="F211" s="32">
        <v>800</v>
      </c>
      <c r="G211" s="32">
        <v>767.39</v>
      </c>
      <c r="H211" s="32">
        <v>800</v>
      </c>
    </row>
    <row r="212" spans="1:8" ht="11.1" customHeight="1" x14ac:dyDescent="0.2">
      <c r="A212" s="46" t="s">
        <v>386</v>
      </c>
      <c r="B212" s="44" t="s">
        <v>86</v>
      </c>
      <c r="C212" s="32">
        <v>5092.1499999999996</v>
      </c>
      <c r="D212" s="47">
        <v>8376.43</v>
      </c>
      <c r="E212" s="32">
        <v>2835.65</v>
      </c>
      <c r="F212" s="32">
        <v>6550</v>
      </c>
      <c r="G212" s="32">
        <v>2794.34</v>
      </c>
      <c r="H212" s="32">
        <v>6550</v>
      </c>
    </row>
    <row r="213" spans="1:8" ht="11.1" customHeight="1" x14ac:dyDescent="0.2">
      <c r="A213" s="46" t="s">
        <v>387</v>
      </c>
      <c r="B213" s="44" t="s">
        <v>88</v>
      </c>
      <c r="C213" s="32">
        <v>5425</v>
      </c>
      <c r="D213" s="47">
        <v>250</v>
      </c>
      <c r="E213" s="32">
        <v>0</v>
      </c>
      <c r="F213" s="32">
        <v>0</v>
      </c>
      <c r="G213" s="32">
        <v>0</v>
      </c>
      <c r="H213" s="32">
        <v>0</v>
      </c>
    </row>
    <row r="214" spans="1:8" ht="11.1" customHeight="1" x14ac:dyDescent="0.2">
      <c r="A214" s="46" t="s">
        <v>388</v>
      </c>
      <c r="B214" s="44" t="s">
        <v>90</v>
      </c>
      <c r="C214" s="32">
        <v>3282.09</v>
      </c>
      <c r="D214" s="47">
        <v>1839.58</v>
      </c>
      <c r="E214" s="32">
        <v>983.14</v>
      </c>
      <c r="F214" s="32">
        <v>4500</v>
      </c>
      <c r="G214" s="32">
        <v>1403</v>
      </c>
      <c r="H214" s="32">
        <v>4500</v>
      </c>
    </row>
    <row r="215" spans="1:8" ht="11.1" customHeight="1" x14ac:dyDescent="0.2">
      <c r="A215" s="46" t="s">
        <v>389</v>
      </c>
      <c r="B215" s="44" t="s">
        <v>390</v>
      </c>
      <c r="C215" s="32">
        <v>1057.75</v>
      </c>
      <c r="D215" s="47">
        <v>1473.35</v>
      </c>
      <c r="E215" s="32">
        <v>575.6</v>
      </c>
      <c r="F215" s="32">
        <v>1500</v>
      </c>
      <c r="G215" s="32">
        <v>1500</v>
      </c>
      <c r="H215" s="32">
        <v>1500</v>
      </c>
    </row>
    <row r="216" spans="1:8" ht="11.1" customHeight="1" x14ac:dyDescent="0.2">
      <c r="A216" s="46" t="s">
        <v>391</v>
      </c>
      <c r="B216" s="44" t="s">
        <v>94</v>
      </c>
      <c r="C216" s="32">
        <v>5977.59</v>
      </c>
      <c r="D216" s="47">
        <v>4150.28</v>
      </c>
      <c r="E216" s="32">
        <v>1331.1</v>
      </c>
      <c r="F216" s="32">
        <v>1163</v>
      </c>
      <c r="G216" s="32">
        <v>1172.8</v>
      </c>
      <c r="H216" s="32">
        <v>1163</v>
      </c>
    </row>
    <row r="217" spans="1:8" ht="11.1" customHeight="1" x14ac:dyDescent="0.2">
      <c r="A217" s="46" t="s">
        <v>392</v>
      </c>
      <c r="B217" s="44" t="s">
        <v>96</v>
      </c>
      <c r="C217" s="32">
        <v>1442.39</v>
      </c>
      <c r="D217" s="47">
        <v>830.71</v>
      </c>
      <c r="E217" s="32">
        <v>919.88</v>
      </c>
      <c r="F217" s="32">
        <v>1000</v>
      </c>
      <c r="G217" s="32">
        <v>1000</v>
      </c>
      <c r="H217" s="32">
        <v>1000</v>
      </c>
    </row>
    <row r="218" spans="1:8" ht="11.1" customHeight="1" x14ac:dyDescent="0.2">
      <c r="A218" s="46" t="s">
        <v>393</v>
      </c>
      <c r="B218" s="44" t="s">
        <v>98</v>
      </c>
      <c r="C218" s="32">
        <v>1281.94</v>
      </c>
      <c r="D218" s="47">
        <v>1437</v>
      </c>
      <c r="E218" s="32">
        <v>1567</v>
      </c>
      <c r="F218" s="32">
        <v>1000</v>
      </c>
      <c r="G218" s="32">
        <v>1000</v>
      </c>
      <c r="H218" s="32">
        <v>1000</v>
      </c>
    </row>
    <row r="219" spans="1:8" ht="11.1" customHeight="1" x14ac:dyDescent="0.2">
      <c r="A219" s="46" t="s">
        <v>394</v>
      </c>
      <c r="B219" s="44" t="s">
        <v>176</v>
      </c>
      <c r="C219" s="32">
        <v>219</v>
      </c>
      <c r="D219" s="47">
        <v>100</v>
      </c>
      <c r="E219" s="32">
        <v>100</v>
      </c>
      <c r="F219" s="32">
        <v>400</v>
      </c>
      <c r="G219" s="32">
        <v>399</v>
      </c>
      <c r="H219" s="32">
        <v>400</v>
      </c>
    </row>
    <row r="220" spans="1:8" ht="11.1" customHeight="1" x14ac:dyDescent="0.2">
      <c r="A220" s="46" t="s">
        <v>395</v>
      </c>
      <c r="B220" s="44" t="s">
        <v>104</v>
      </c>
      <c r="C220" s="32">
        <v>621.32000000000005</v>
      </c>
      <c r="D220" s="47">
        <v>1052</v>
      </c>
      <c r="E220" s="32">
        <v>1285</v>
      </c>
      <c r="F220" s="32">
        <v>2000</v>
      </c>
      <c r="G220" s="32">
        <v>2202</v>
      </c>
      <c r="H220" s="32">
        <v>2000</v>
      </c>
    </row>
    <row r="221" spans="1:8" ht="11.1" customHeight="1" x14ac:dyDescent="0.2">
      <c r="A221" s="46" t="s">
        <v>396</v>
      </c>
      <c r="B221" s="44" t="s">
        <v>106</v>
      </c>
      <c r="C221" s="32">
        <v>6281.26</v>
      </c>
      <c r="D221" s="47">
        <v>7536.71</v>
      </c>
      <c r="E221" s="32">
        <v>3017.87</v>
      </c>
      <c r="F221" s="32">
        <v>8000</v>
      </c>
      <c r="G221" s="32">
        <v>5500</v>
      </c>
      <c r="H221" s="32">
        <v>11640</v>
      </c>
    </row>
    <row r="222" spans="1:8" ht="11.1" customHeight="1" x14ac:dyDescent="0.2">
      <c r="A222" s="46" t="s">
        <v>397</v>
      </c>
      <c r="B222" s="44" t="s">
        <v>398</v>
      </c>
      <c r="C222" s="32">
        <v>0</v>
      </c>
      <c r="D222" s="47">
        <v>165</v>
      </c>
      <c r="E222" s="32">
        <v>420</v>
      </c>
      <c r="F222" s="32">
        <v>750</v>
      </c>
      <c r="G222" s="32">
        <v>265</v>
      </c>
      <c r="H222" s="32">
        <v>500</v>
      </c>
    </row>
    <row r="223" spans="1:8" ht="11.1" customHeight="1" x14ac:dyDescent="0.2">
      <c r="A223" s="46" t="s">
        <v>399</v>
      </c>
      <c r="B223" s="44" t="s">
        <v>109</v>
      </c>
      <c r="C223" s="32">
        <v>11229.98</v>
      </c>
      <c r="D223" s="47">
        <v>22813.200000000001</v>
      </c>
      <c r="E223" s="32">
        <v>22947.360000000001</v>
      </c>
      <c r="F223" s="32">
        <v>15430.5</v>
      </c>
      <c r="G223" s="32">
        <v>15430.5</v>
      </c>
      <c r="H223" s="32">
        <v>19270.77</v>
      </c>
    </row>
    <row r="224" spans="1:8" ht="11.1" customHeight="1" x14ac:dyDescent="0.2">
      <c r="A224" s="46" t="s">
        <v>400</v>
      </c>
      <c r="B224" s="44" t="s">
        <v>113</v>
      </c>
      <c r="C224" s="32">
        <v>0</v>
      </c>
      <c r="D224" s="47">
        <v>1371.31</v>
      </c>
      <c r="E224" s="32">
        <v>1255.21</v>
      </c>
      <c r="F224" s="32">
        <v>2150</v>
      </c>
      <c r="G224" s="32">
        <v>1708</v>
      </c>
      <c r="H224" s="32">
        <v>2150</v>
      </c>
    </row>
    <row r="225" spans="1:8" ht="11.1" customHeight="1" x14ac:dyDescent="0.2">
      <c r="A225" s="46" t="s">
        <v>401</v>
      </c>
      <c r="B225" s="44" t="s">
        <v>402</v>
      </c>
      <c r="C225" s="32">
        <v>15000</v>
      </c>
      <c r="D225" s="47">
        <v>15000</v>
      </c>
      <c r="E225" s="32">
        <v>20000</v>
      </c>
      <c r="F225" s="32">
        <v>20000</v>
      </c>
      <c r="G225" s="32">
        <v>20000</v>
      </c>
      <c r="H225" s="32">
        <v>20000</v>
      </c>
    </row>
    <row r="226" spans="1:8" ht="11.1" customHeight="1" x14ac:dyDescent="0.2">
      <c r="A226" s="46" t="s">
        <v>403</v>
      </c>
      <c r="B226" s="44" t="s">
        <v>117</v>
      </c>
      <c r="C226" s="32">
        <v>6794.85</v>
      </c>
      <c r="D226" s="47">
        <v>7759.36</v>
      </c>
      <c r="E226" s="32">
        <v>6986.14</v>
      </c>
      <c r="F226" s="32">
        <v>7448</v>
      </c>
      <c r="G226" s="32">
        <v>7240.9</v>
      </c>
      <c r="H226" s="32">
        <v>7448</v>
      </c>
    </row>
    <row r="227" spans="1:8" ht="11.1" customHeight="1" x14ac:dyDescent="0.2">
      <c r="A227" s="46" t="s">
        <v>404</v>
      </c>
      <c r="B227" s="44" t="s">
        <v>121</v>
      </c>
      <c r="C227" s="32">
        <v>0</v>
      </c>
      <c r="D227" s="47">
        <v>97.2</v>
      </c>
      <c r="E227" s="32">
        <v>20.03</v>
      </c>
      <c r="F227" s="32">
        <v>250</v>
      </c>
      <c r="G227" s="32">
        <v>0</v>
      </c>
      <c r="H227" s="32">
        <v>250</v>
      </c>
    </row>
    <row r="228" spans="1:8" ht="11.1" customHeight="1" x14ac:dyDescent="0.2">
      <c r="A228" s="46" t="s">
        <v>405</v>
      </c>
      <c r="B228" s="44" t="s">
        <v>123</v>
      </c>
      <c r="C228" s="32">
        <v>2068.86</v>
      </c>
      <c r="D228" s="47">
        <v>2889.06</v>
      </c>
      <c r="E228" s="32">
        <v>1667.17</v>
      </c>
      <c r="F228" s="32">
        <v>4300</v>
      </c>
      <c r="G228" s="32">
        <v>2525.0300000000002</v>
      </c>
      <c r="H228" s="32">
        <v>4050</v>
      </c>
    </row>
    <row r="229" spans="1:8" ht="11.1" customHeight="1" x14ac:dyDescent="0.2">
      <c r="A229" s="46" t="s">
        <v>406</v>
      </c>
      <c r="B229" s="44" t="s">
        <v>407</v>
      </c>
      <c r="C229" s="32">
        <v>0</v>
      </c>
      <c r="D229" s="47">
        <v>0</v>
      </c>
      <c r="E229" s="32">
        <v>0</v>
      </c>
      <c r="F229" s="32">
        <v>0</v>
      </c>
      <c r="G229" s="32">
        <v>0</v>
      </c>
      <c r="H229" s="32">
        <v>0</v>
      </c>
    </row>
    <row r="230" spans="1:8" ht="11.1" customHeight="1" x14ac:dyDescent="0.2">
      <c r="A230" s="46" t="s">
        <v>408</v>
      </c>
      <c r="B230" s="44" t="s">
        <v>125</v>
      </c>
      <c r="C230" s="32">
        <v>2842.77</v>
      </c>
      <c r="D230" s="47">
        <v>4650.66</v>
      </c>
      <c r="E230" s="32">
        <v>425</v>
      </c>
      <c r="F230" s="32">
        <v>3000</v>
      </c>
      <c r="G230" s="32">
        <v>1495.76</v>
      </c>
      <c r="H230" s="32">
        <v>6000</v>
      </c>
    </row>
    <row r="231" spans="1:8" ht="11.1" customHeight="1" x14ac:dyDescent="0.2">
      <c r="A231" s="46" t="s">
        <v>409</v>
      </c>
      <c r="B231" s="44" t="s">
        <v>127</v>
      </c>
      <c r="C231" s="32">
        <v>5533.48</v>
      </c>
      <c r="D231" s="47">
        <v>2534.19</v>
      </c>
      <c r="E231" s="32">
        <v>630</v>
      </c>
      <c r="F231" s="32">
        <v>5800</v>
      </c>
      <c r="G231" s="32">
        <v>1254.94</v>
      </c>
      <c r="H231" s="32">
        <v>5000</v>
      </c>
    </row>
    <row r="232" spans="1:8" ht="11.1" customHeight="1" x14ac:dyDescent="0.2">
      <c r="A232" s="46" t="s">
        <v>410</v>
      </c>
      <c r="B232" s="44" t="s">
        <v>252</v>
      </c>
      <c r="C232" s="32">
        <v>0</v>
      </c>
      <c r="D232" s="47">
        <v>0</v>
      </c>
      <c r="E232" s="32">
        <v>36.64</v>
      </c>
      <c r="F232" s="32">
        <v>0</v>
      </c>
      <c r="G232" s="32">
        <v>0</v>
      </c>
      <c r="H232" s="32">
        <v>0</v>
      </c>
    </row>
    <row r="233" spans="1:8" ht="11.1" customHeight="1" x14ac:dyDescent="0.2">
      <c r="A233" s="46" t="s">
        <v>411</v>
      </c>
      <c r="B233" s="44" t="s">
        <v>129</v>
      </c>
      <c r="C233" s="32">
        <v>2701.31</v>
      </c>
      <c r="D233" s="47">
        <v>752.02</v>
      </c>
      <c r="E233" s="32">
        <v>891.26</v>
      </c>
      <c r="F233" s="32">
        <v>1386</v>
      </c>
      <c r="G233" s="32">
        <v>937.06</v>
      </c>
      <c r="H233" s="32">
        <v>1000</v>
      </c>
    </row>
    <row r="234" spans="1:8" ht="11.1" customHeight="1" x14ac:dyDescent="0.2">
      <c r="A234" s="46" t="s">
        <v>412</v>
      </c>
      <c r="B234" s="44" t="s">
        <v>133</v>
      </c>
      <c r="C234" s="32">
        <v>231.76</v>
      </c>
      <c r="D234" s="47">
        <v>0</v>
      </c>
      <c r="E234" s="32">
        <v>248.04</v>
      </c>
      <c r="F234" s="32">
        <v>350</v>
      </c>
      <c r="G234" s="32">
        <v>295.2</v>
      </c>
      <c r="H234" s="32">
        <v>300</v>
      </c>
    </row>
    <row r="235" spans="1:8" ht="11.1" customHeight="1" x14ac:dyDescent="0.2">
      <c r="A235" s="46" t="s">
        <v>413</v>
      </c>
      <c r="B235" s="44" t="s">
        <v>135</v>
      </c>
      <c r="C235" s="32">
        <v>1315</v>
      </c>
      <c r="D235" s="47">
        <v>0</v>
      </c>
      <c r="E235" s="32">
        <v>1396</v>
      </c>
      <c r="F235" s="32">
        <v>1438</v>
      </c>
      <c r="G235" s="32">
        <v>1438</v>
      </c>
      <c r="H235" s="32">
        <v>1481</v>
      </c>
    </row>
    <row r="236" spans="1:8" ht="11.1" customHeight="1" x14ac:dyDescent="0.2">
      <c r="A236" s="46" t="s">
        <v>414</v>
      </c>
      <c r="B236" s="44" t="s">
        <v>137</v>
      </c>
      <c r="C236" s="32">
        <v>489.8</v>
      </c>
      <c r="D236" s="47">
        <v>0</v>
      </c>
      <c r="E236" s="32">
        <v>609.51</v>
      </c>
      <c r="F236" s="32">
        <v>1030</v>
      </c>
      <c r="G236" s="32">
        <v>559.30999999999995</v>
      </c>
      <c r="H236" s="32">
        <v>1030</v>
      </c>
    </row>
    <row r="237" spans="1:8" ht="11.1" customHeight="1" x14ac:dyDescent="0.2">
      <c r="A237" s="46" t="s">
        <v>415</v>
      </c>
      <c r="B237" s="44" t="s">
        <v>416</v>
      </c>
      <c r="C237" s="32">
        <v>0</v>
      </c>
      <c r="D237" s="47">
        <v>24839.119999999999</v>
      </c>
      <c r="E237" s="32">
        <v>0</v>
      </c>
      <c r="F237" s="32">
        <v>0</v>
      </c>
      <c r="G237" s="32">
        <v>0</v>
      </c>
      <c r="H237" s="32">
        <v>0</v>
      </c>
    </row>
    <row r="238" spans="1:8" ht="11.1" customHeight="1" x14ac:dyDescent="0.2">
      <c r="A238" s="46" t="s">
        <v>417</v>
      </c>
      <c r="B238" s="44" t="s">
        <v>203</v>
      </c>
      <c r="C238" s="32">
        <v>0</v>
      </c>
      <c r="D238" s="47">
        <v>0</v>
      </c>
      <c r="E238" s="32">
        <v>0</v>
      </c>
      <c r="F238" s="32">
        <v>20000</v>
      </c>
      <c r="G238" s="32">
        <v>3000</v>
      </c>
      <c r="H238" s="32">
        <v>0</v>
      </c>
    </row>
    <row r="239" spans="1:8" ht="11.1" customHeight="1" x14ac:dyDescent="0.2">
      <c r="A239" s="46" t="s">
        <v>418</v>
      </c>
      <c r="B239" s="44" t="s">
        <v>419</v>
      </c>
      <c r="C239" s="32">
        <v>0</v>
      </c>
      <c r="D239" s="47">
        <v>0</v>
      </c>
      <c r="E239" s="32">
        <v>0</v>
      </c>
      <c r="F239" s="32">
        <v>0</v>
      </c>
      <c r="G239" s="32">
        <v>0</v>
      </c>
      <c r="H239" s="32">
        <v>0</v>
      </c>
    </row>
    <row r="240" spans="1:8" ht="11.1" customHeight="1" x14ac:dyDescent="0.2">
      <c r="A240" s="46" t="s">
        <v>420</v>
      </c>
      <c r="B240" s="44" t="s">
        <v>88</v>
      </c>
      <c r="C240" s="32">
        <v>0</v>
      </c>
      <c r="D240" s="47">
        <v>0</v>
      </c>
      <c r="E240" s="32">
        <v>0</v>
      </c>
      <c r="F240" s="32">
        <v>12000</v>
      </c>
      <c r="G240" s="32">
        <v>12000</v>
      </c>
      <c r="H240" s="32">
        <v>0</v>
      </c>
    </row>
    <row r="241" spans="1:8" ht="11.1" customHeight="1" x14ac:dyDescent="0.2">
      <c r="A241" s="46" t="s">
        <v>421</v>
      </c>
      <c r="B241" s="44" t="s">
        <v>422</v>
      </c>
      <c r="C241" s="32">
        <v>0</v>
      </c>
      <c r="D241" s="47">
        <v>0</v>
      </c>
      <c r="E241" s="32">
        <v>9490</v>
      </c>
      <c r="F241" s="32">
        <v>0</v>
      </c>
      <c r="G241" s="32">
        <v>0</v>
      </c>
      <c r="H241" s="32">
        <v>0</v>
      </c>
    </row>
    <row r="242" spans="1:8" ht="11.1" customHeight="1" x14ac:dyDescent="0.2">
      <c r="A242" s="46" t="s">
        <v>423</v>
      </c>
      <c r="B242" s="44" t="s">
        <v>260</v>
      </c>
      <c r="C242" s="32">
        <v>0</v>
      </c>
      <c r="D242" s="47">
        <v>0</v>
      </c>
      <c r="E242" s="32">
        <v>19630</v>
      </c>
      <c r="F242" s="32">
        <v>20000</v>
      </c>
      <c r="G242" s="32">
        <v>20000</v>
      </c>
      <c r="H242" s="32">
        <v>0</v>
      </c>
    </row>
    <row r="243" spans="1:8" ht="11.1" customHeight="1" x14ac:dyDescent="0.2">
      <c r="A243" s="46" t="s">
        <v>424</v>
      </c>
      <c r="B243" s="44" t="s">
        <v>425</v>
      </c>
      <c r="C243" s="32">
        <v>0</v>
      </c>
      <c r="D243" s="47">
        <v>0</v>
      </c>
      <c r="E243" s="32">
        <v>0</v>
      </c>
      <c r="F243" s="32">
        <v>0</v>
      </c>
      <c r="G243" s="32">
        <v>0</v>
      </c>
      <c r="H243" s="32">
        <v>0</v>
      </c>
    </row>
    <row r="244" spans="1:8" ht="11.1" customHeight="1" x14ac:dyDescent="0.2">
      <c r="A244" s="46" t="s">
        <v>1574</v>
      </c>
      <c r="B244" s="44" t="s">
        <v>795</v>
      </c>
      <c r="C244" s="32">
        <v>0</v>
      </c>
      <c r="D244" s="47">
        <v>0</v>
      </c>
      <c r="E244" s="32">
        <v>0</v>
      </c>
      <c r="F244" s="32">
        <v>0</v>
      </c>
      <c r="G244" s="32">
        <v>0</v>
      </c>
      <c r="H244" s="32">
        <v>18000</v>
      </c>
    </row>
    <row r="245" spans="1:8" ht="11.1" customHeight="1" x14ac:dyDescent="0.2">
      <c r="A245" s="46" t="s">
        <v>426</v>
      </c>
      <c r="B245" s="44" t="s">
        <v>427</v>
      </c>
      <c r="C245" s="32">
        <v>0</v>
      </c>
      <c r="D245" s="47">
        <v>0</v>
      </c>
      <c r="E245" s="32">
        <v>0</v>
      </c>
      <c r="F245" s="32">
        <v>15000</v>
      </c>
      <c r="G245" s="32">
        <v>0</v>
      </c>
      <c r="H245" s="32">
        <v>0</v>
      </c>
    </row>
    <row r="246" spans="1:8" ht="11.1" customHeight="1" x14ac:dyDescent="0.2">
      <c r="A246" s="46" t="s">
        <v>1573</v>
      </c>
      <c r="B246" s="44" t="s">
        <v>362</v>
      </c>
      <c r="C246" s="32">
        <v>0</v>
      </c>
      <c r="D246" s="47">
        <v>0</v>
      </c>
      <c r="E246" s="32">
        <v>0</v>
      </c>
      <c r="F246" s="32">
        <v>0</v>
      </c>
      <c r="G246" s="32">
        <v>0</v>
      </c>
      <c r="H246" s="32">
        <v>10000</v>
      </c>
    </row>
    <row r="247" spans="1:8" ht="11.1" customHeight="1" x14ac:dyDescent="0.2">
      <c r="A247" s="46" t="s">
        <v>1572</v>
      </c>
      <c r="B247" s="44" t="s">
        <v>1239</v>
      </c>
      <c r="C247" s="32">
        <v>0</v>
      </c>
      <c r="D247" s="47">
        <v>0</v>
      </c>
      <c r="E247" s="32">
        <v>0</v>
      </c>
      <c r="F247" s="32">
        <v>0</v>
      </c>
      <c r="G247" s="32">
        <v>0</v>
      </c>
      <c r="H247" s="32">
        <v>30000</v>
      </c>
    </row>
    <row r="248" spans="1:8" ht="11.1" customHeight="1" x14ac:dyDescent="0.2">
      <c r="A248" s="46" t="s">
        <v>428</v>
      </c>
      <c r="B248" s="44" t="s">
        <v>139</v>
      </c>
      <c r="C248" s="32">
        <v>27395.88</v>
      </c>
      <c r="D248" s="47">
        <v>25252.48</v>
      </c>
      <c r="E248" s="32">
        <v>27655.8</v>
      </c>
      <c r="F248" s="32">
        <v>30722.85</v>
      </c>
      <c r="G248" s="32">
        <v>24465.040000000001</v>
      </c>
      <c r="H248" s="32">
        <v>28883.599999999999</v>
      </c>
    </row>
    <row r="249" spans="1:8" ht="11.1" customHeight="1" x14ac:dyDescent="0.2">
      <c r="A249" s="46" t="s">
        <v>429</v>
      </c>
      <c r="B249" s="44" t="s">
        <v>212</v>
      </c>
      <c r="C249" s="32">
        <v>11328.25</v>
      </c>
      <c r="D249" s="47">
        <v>10937.81</v>
      </c>
      <c r="E249" s="32">
        <v>12893.25</v>
      </c>
      <c r="F249" s="32">
        <v>13619.4</v>
      </c>
      <c r="G249" s="32">
        <v>13800.75</v>
      </c>
      <c r="H249" s="32">
        <v>13418.31</v>
      </c>
    </row>
    <row r="250" spans="1:8" ht="11.1" customHeight="1" x14ac:dyDescent="0.2">
      <c r="A250" s="46" t="s">
        <v>430</v>
      </c>
      <c r="B250" s="44" t="s">
        <v>431</v>
      </c>
      <c r="C250" s="32">
        <v>-10551.09</v>
      </c>
      <c r="D250" s="47">
        <v>-56974.61</v>
      </c>
      <c r="E250" s="32">
        <v>-32139.15</v>
      </c>
      <c r="F250" s="32">
        <v>0</v>
      </c>
      <c r="G250" s="32">
        <v>0</v>
      </c>
      <c r="H250" s="32">
        <v>0</v>
      </c>
    </row>
    <row r="251" spans="1:8" ht="11.1" customHeight="1" x14ac:dyDescent="0.2">
      <c r="A251" s="46" t="s">
        <v>432</v>
      </c>
      <c r="B251" s="44" t="s">
        <v>433</v>
      </c>
      <c r="C251" s="32">
        <v>-53465.56</v>
      </c>
      <c r="D251" s="47">
        <v>0</v>
      </c>
      <c r="E251" s="32">
        <v>0</v>
      </c>
      <c r="F251" s="32">
        <v>0</v>
      </c>
      <c r="G251" s="32">
        <v>-44466.73</v>
      </c>
      <c r="H251" s="32">
        <v>0</v>
      </c>
    </row>
    <row r="252" spans="1:8" ht="11.1" customHeight="1" x14ac:dyDescent="0.2">
      <c r="A252" s="46" t="s">
        <v>1571</v>
      </c>
      <c r="B252" s="44" t="s">
        <v>1570</v>
      </c>
      <c r="C252" s="32">
        <v>0</v>
      </c>
      <c r="D252" s="47">
        <v>0</v>
      </c>
      <c r="E252" s="32">
        <v>-3855.94</v>
      </c>
      <c r="F252" s="32">
        <v>0</v>
      </c>
      <c r="G252" s="32">
        <v>0</v>
      </c>
      <c r="H252" s="32">
        <v>0</v>
      </c>
    </row>
    <row r="253" spans="1:8" ht="11.1" customHeight="1" x14ac:dyDescent="0.2">
      <c r="A253" s="46" t="s">
        <v>434</v>
      </c>
      <c r="B253" s="44" t="s">
        <v>435</v>
      </c>
      <c r="C253" s="32">
        <v>0</v>
      </c>
      <c r="D253" s="47">
        <v>8393.2800000000007</v>
      </c>
      <c r="E253" s="32">
        <v>25876.7</v>
      </c>
      <c r="F253" s="32">
        <v>66922.45</v>
      </c>
      <c r="G253" s="32">
        <v>0</v>
      </c>
      <c r="H253" s="32">
        <v>37627.11</v>
      </c>
    </row>
    <row r="254" spans="1:8" ht="11.1" customHeight="1" x14ac:dyDescent="0.2">
      <c r="A254" s="46" t="s">
        <v>436</v>
      </c>
      <c r="B254" s="44" t="s">
        <v>437</v>
      </c>
      <c r="C254" s="32">
        <v>248.5</v>
      </c>
      <c r="D254" s="47">
        <v>5180.6899999999996</v>
      </c>
      <c r="E254" s="32">
        <v>0</v>
      </c>
      <c r="F254" s="32">
        <v>85311.679999999993</v>
      </c>
      <c r="G254" s="32">
        <v>44229.77</v>
      </c>
      <c r="H254" s="32">
        <v>134342.43</v>
      </c>
    </row>
    <row r="255" spans="1:8" ht="11.1" customHeight="1" x14ac:dyDescent="0.2">
      <c r="A255" s="46" t="s">
        <v>438</v>
      </c>
      <c r="B255" s="44" t="s">
        <v>439</v>
      </c>
      <c r="C255" s="32">
        <v>149292.99</v>
      </c>
      <c r="D255" s="47">
        <v>161734.32999999999</v>
      </c>
      <c r="E255" s="32">
        <v>184356.53</v>
      </c>
      <c r="F255" s="32">
        <v>356577.55</v>
      </c>
      <c r="G255" s="32">
        <v>237868.45</v>
      </c>
      <c r="H255" s="32">
        <v>396619.95</v>
      </c>
    </row>
    <row r="256" spans="1:8" ht="11.1" customHeight="1" x14ac:dyDescent="0.2">
      <c r="A256" s="46" t="s">
        <v>440</v>
      </c>
      <c r="B256" s="44" t="s">
        <v>441</v>
      </c>
      <c r="C256" s="32">
        <v>0</v>
      </c>
      <c r="D256" s="47">
        <v>0</v>
      </c>
      <c r="E256" s="32">
        <v>0</v>
      </c>
      <c r="F256" s="32">
        <v>24400.560000000001</v>
      </c>
      <c r="G256" s="32">
        <v>5497.19</v>
      </c>
      <c r="H256" s="32">
        <v>39845.75</v>
      </c>
    </row>
    <row r="257" spans="1:8" ht="11.1" customHeight="1" x14ac:dyDescent="0.2">
      <c r="A257" s="46" t="s">
        <v>442</v>
      </c>
      <c r="B257" s="44" t="s">
        <v>1569</v>
      </c>
      <c r="C257" s="32">
        <v>30807.65</v>
      </c>
      <c r="D257" s="47">
        <v>21340.45</v>
      </c>
      <c r="E257" s="32">
        <v>40378.15</v>
      </c>
      <c r="F257" s="32">
        <v>38804.47</v>
      </c>
      <c r="G257" s="32">
        <v>19718.71</v>
      </c>
      <c r="H257" s="32">
        <v>33593.5</v>
      </c>
    </row>
    <row r="258" spans="1:8" ht="11.1" customHeight="1" x14ac:dyDescent="0.2">
      <c r="A258" s="46" t="s">
        <v>443</v>
      </c>
      <c r="B258" s="44" t="s">
        <v>444</v>
      </c>
      <c r="C258" s="32">
        <v>58970.41</v>
      </c>
      <c r="D258" s="47">
        <v>65921.56</v>
      </c>
      <c r="E258" s="32">
        <v>68192.14</v>
      </c>
      <c r="F258" s="32">
        <v>78022.820000000007</v>
      </c>
      <c r="G258" s="32">
        <v>70376.649999999994</v>
      </c>
      <c r="H258" s="32">
        <v>74797.64</v>
      </c>
    </row>
    <row r="259" spans="1:8" ht="11.1" customHeight="1" x14ac:dyDescent="0.2">
      <c r="A259" s="46" t="s">
        <v>445</v>
      </c>
      <c r="B259" s="44" t="s">
        <v>446</v>
      </c>
      <c r="C259" s="32">
        <v>0</v>
      </c>
      <c r="D259" s="47">
        <v>735714.29</v>
      </c>
      <c r="E259" s="32">
        <v>0</v>
      </c>
      <c r="F259" s="32">
        <v>760000</v>
      </c>
      <c r="G259" s="32">
        <v>0</v>
      </c>
      <c r="H259" s="32">
        <v>1293514</v>
      </c>
    </row>
    <row r="260" spans="1:8" ht="11.1" customHeight="1" x14ac:dyDescent="0.2">
      <c r="A260" s="46" t="s">
        <v>447</v>
      </c>
      <c r="B260" s="44" t="s">
        <v>360</v>
      </c>
      <c r="C260" s="32">
        <v>0</v>
      </c>
      <c r="D260" s="47">
        <v>0</v>
      </c>
      <c r="E260" s="32">
        <v>9553.57</v>
      </c>
      <c r="F260" s="32">
        <v>0</v>
      </c>
      <c r="G260" s="32">
        <v>0</v>
      </c>
      <c r="H260" s="32">
        <v>10000</v>
      </c>
    </row>
    <row r="261" spans="1:8" ht="11.1" customHeight="1" x14ac:dyDescent="0.2">
      <c r="A261" s="46" t="s">
        <v>448</v>
      </c>
      <c r="B261" s="44" t="s">
        <v>449</v>
      </c>
      <c r="C261" s="32">
        <v>14612.55</v>
      </c>
      <c r="D261" s="47">
        <v>12483</v>
      </c>
      <c r="E261" s="32">
        <v>7265.75</v>
      </c>
      <c r="F261" s="32">
        <v>7150</v>
      </c>
      <c r="G261" s="32">
        <v>7829.25</v>
      </c>
      <c r="H261" s="32">
        <v>7150</v>
      </c>
    </row>
    <row r="262" spans="1:8" ht="11.1" customHeight="1" x14ac:dyDescent="0.2">
      <c r="A262" s="46" t="s">
        <v>450</v>
      </c>
      <c r="B262" s="44" t="s">
        <v>451</v>
      </c>
      <c r="C262" s="32">
        <v>10299.83</v>
      </c>
      <c r="D262" s="47">
        <v>863.07</v>
      </c>
      <c r="E262" s="32">
        <v>830.33</v>
      </c>
      <c r="F262" s="32">
        <v>1200</v>
      </c>
      <c r="G262" s="32">
        <v>719.02</v>
      </c>
      <c r="H262" s="32">
        <v>960</v>
      </c>
    </row>
    <row r="263" spans="1:8" ht="11.1" customHeight="1" x14ac:dyDescent="0.2">
      <c r="A263" s="46" t="s">
        <v>452</v>
      </c>
      <c r="B263" s="44" t="s">
        <v>453</v>
      </c>
      <c r="C263" s="32">
        <v>1189.3800000000001</v>
      </c>
      <c r="D263" s="47">
        <v>1949.19</v>
      </c>
      <c r="E263" s="32">
        <v>2256</v>
      </c>
      <c r="F263" s="32">
        <v>0</v>
      </c>
      <c r="G263" s="32">
        <v>0</v>
      </c>
      <c r="H263" s="32">
        <v>0</v>
      </c>
    </row>
    <row r="264" spans="1:8" ht="11.1" customHeight="1" x14ac:dyDescent="0.2">
      <c r="A264" s="46" t="s">
        <v>454</v>
      </c>
      <c r="B264" s="44" t="s">
        <v>455</v>
      </c>
      <c r="C264" s="32">
        <v>2196</v>
      </c>
      <c r="D264" s="47">
        <v>6289.5</v>
      </c>
      <c r="E264" s="32">
        <v>5359.5</v>
      </c>
      <c r="F264" s="32">
        <v>4940</v>
      </c>
      <c r="G264" s="32">
        <v>5576.5</v>
      </c>
      <c r="H264" s="32">
        <v>4940</v>
      </c>
    </row>
    <row r="265" spans="1:8" ht="11.1" customHeight="1" x14ac:dyDescent="0.2">
      <c r="A265" s="46" t="s">
        <v>456</v>
      </c>
      <c r="B265" s="44" t="s">
        <v>449</v>
      </c>
      <c r="C265" s="32">
        <v>21310</v>
      </c>
      <c r="D265" s="47">
        <v>18570.25</v>
      </c>
      <c r="E265" s="32">
        <v>16774.82</v>
      </c>
      <c r="F265" s="32">
        <v>20150</v>
      </c>
      <c r="G265" s="32">
        <v>20037.93</v>
      </c>
      <c r="H265" s="32">
        <v>20925</v>
      </c>
    </row>
    <row r="266" spans="1:8" ht="11.1" customHeight="1" x14ac:dyDescent="0.2">
      <c r="A266" s="46" t="s">
        <v>457</v>
      </c>
      <c r="B266" s="44" t="s">
        <v>451</v>
      </c>
      <c r="C266" s="32">
        <v>3497.92</v>
      </c>
      <c r="D266" s="47">
        <v>4067.72</v>
      </c>
      <c r="E266" s="32">
        <v>3512.47</v>
      </c>
      <c r="F266" s="32">
        <v>4236</v>
      </c>
      <c r="G266" s="32">
        <v>3987.54</v>
      </c>
      <c r="H266" s="32">
        <v>4236</v>
      </c>
    </row>
    <row r="267" spans="1:8" ht="11.1" customHeight="1" x14ac:dyDescent="0.2">
      <c r="A267" s="46" t="s">
        <v>458</v>
      </c>
      <c r="B267" s="44" t="s">
        <v>453</v>
      </c>
      <c r="C267" s="32">
        <v>2508.02</v>
      </c>
      <c r="D267" s="47">
        <v>1980.19</v>
      </c>
      <c r="E267" s="32">
        <v>1887.65</v>
      </c>
      <c r="F267" s="32">
        <v>2114</v>
      </c>
      <c r="G267" s="32">
        <v>1685.22</v>
      </c>
      <c r="H267" s="32">
        <v>2391</v>
      </c>
    </row>
    <row r="268" spans="1:8" ht="11.1" customHeight="1" x14ac:dyDescent="0.2">
      <c r="A268" s="46" t="s">
        <v>459</v>
      </c>
      <c r="B268" s="44" t="s">
        <v>455</v>
      </c>
      <c r="C268" s="32">
        <v>3853</v>
      </c>
      <c r="D268" s="47">
        <v>3325</v>
      </c>
      <c r="E268" s="32">
        <v>2833.5</v>
      </c>
      <c r="F268" s="32">
        <v>3725</v>
      </c>
      <c r="G268" s="32">
        <v>3299.5</v>
      </c>
      <c r="H268" s="32">
        <v>3725</v>
      </c>
    </row>
    <row r="269" spans="1:8" ht="11.1" customHeight="1" x14ac:dyDescent="0.2">
      <c r="A269" s="46" t="s">
        <v>460</v>
      </c>
      <c r="B269" s="44" t="s">
        <v>449</v>
      </c>
      <c r="C269" s="32">
        <v>4388.5</v>
      </c>
      <c r="D269" s="47">
        <v>5546</v>
      </c>
      <c r="E269" s="32">
        <v>11255.75</v>
      </c>
      <c r="F269" s="32">
        <v>11700</v>
      </c>
      <c r="G269" s="32">
        <v>9167.25</v>
      </c>
      <c r="H269" s="32">
        <v>11700</v>
      </c>
    </row>
    <row r="270" spans="1:8" ht="11.1" customHeight="1" x14ac:dyDescent="0.2">
      <c r="A270" s="46" t="s">
        <v>461</v>
      </c>
      <c r="B270" s="44" t="s">
        <v>451</v>
      </c>
      <c r="C270" s="32">
        <v>2393.75</v>
      </c>
      <c r="D270" s="47">
        <v>848.63</v>
      </c>
      <c r="E270" s="32">
        <v>1213.83</v>
      </c>
      <c r="F270" s="32">
        <v>1000</v>
      </c>
      <c r="G270" s="32">
        <v>669.96</v>
      </c>
      <c r="H270" s="32">
        <v>1200</v>
      </c>
    </row>
    <row r="271" spans="1:8" ht="11.1" customHeight="1" x14ac:dyDescent="0.2">
      <c r="A271" s="46" t="s">
        <v>462</v>
      </c>
      <c r="B271" s="44" t="s">
        <v>453</v>
      </c>
      <c r="C271" s="32">
        <v>768</v>
      </c>
      <c r="D271" s="47">
        <v>60</v>
      </c>
      <c r="E271" s="32">
        <v>0</v>
      </c>
      <c r="F271" s="32">
        <v>0</v>
      </c>
      <c r="G271" s="32">
        <v>0</v>
      </c>
      <c r="H271" s="32">
        <v>0</v>
      </c>
    </row>
    <row r="272" spans="1:8" ht="11.1" customHeight="1" x14ac:dyDescent="0.2">
      <c r="A272" s="46" t="s">
        <v>463</v>
      </c>
      <c r="B272" s="44" t="s">
        <v>455</v>
      </c>
      <c r="C272" s="32">
        <v>2723.2</v>
      </c>
      <c r="D272" s="47">
        <v>6770</v>
      </c>
      <c r="E272" s="32">
        <v>7752</v>
      </c>
      <c r="F272" s="32">
        <v>8720</v>
      </c>
      <c r="G272" s="32">
        <v>6232.5</v>
      </c>
      <c r="H272" s="32">
        <v>8720</v>
      </c>
    </row>
    <row r="273" spans="1:8" ht="11.1" customHeight="1" x14ac:dyDescent="0.2">
      <c r="A273" s="46" t="s">
        <v>464</v>
      </c>
      <c r="B273" s="44" t="s">
        <v>449</v>
      </c>
      <c r="C273" s="32">
        <v>20276</v>
      </c>
      <c r="D273" s="47">
        <v>23668.25</v>
      </c>
      <c r="E273" s="32">
        <v>20838</v>
      </c>
      <c r="F273" s="32">
        <v>20150</v>
      </c>
      <c r="G273" s="32">
        <v>23442.25</v>
      </c>
      <c r="H273" s="32">
        <v>21390</v>
      </c>
    </row>
    <row r="274" spans="1:8" ht="11.1" customHeight="1" x14ac:dyDescent="0.2">
      <c r="A274" s="46" t="s">
        <v>465</v>
      </c>
      <c r="B274" s="44" t="s">
        <v>451</v>
      </c>
      <c r="C274" s="32">
        <v>2921.13</v>
      </c>
      <c r="D274" s="47">
        <v>4234.91</v>
      </c>
      <c r="E274" s="32">
        <v>3186.92</v>
      </c>
      <c r="F274" s="32">
        <v>3498</v>
      </c>
      <c r="G274" s="32">
        <v>3488.12</v>
      </c>
      <c r="H274" s="32">
        <v>3498</v>
      </c>
    </row>
    <row r="275" spans="1:8" ht="11.1" customHeight="1" x14ac:dyDescent="0.2">
      <c r="A275" s="46" t="s">
        <v>466</v>
      </c>
      <c r="B275" s="44" t="s">
        <v>453</v>
      </c>
      <c r="C275" s="32">
        <v>2118.84</v>
      </c>
      <c r="D275" s="47">
        <v>1979.92</v>
      </c>
      <c r="E275" s="32">
        <v>2446.42</v>
      </c>
      <c r="F275" s="32">
        <v>2110</v>
      </c>
      <c r="G275" s="32">
        <v>2244.0100000000002</v>
      </c>
      <c r="H275" s="32">
        <v>2365</v>
      </c>
    </row>
    <row r="276" spans="1:8" ht="11.1" customHeight="1" x14ac:dyDescent="0.2">
      <c r="A276" s="46" t="s">
        <v>467</v>
      </c>
      <c r="B276" s="44" t="s">
        <v>455</v>
      </c>
      <c r="C276" s="32">
        <v>3597</v>
      </c>
      <c r="D276" s="47">
        <v>4778</v>
      </c>
      <c r="E276" s="32">
        <v>2766.5</v>
      </c>
      <c r="F276" s="32">
        <v>4665</v>
      </c>
      <c r="G276" s="32">
        <v>3916.5</v>
      </c>
      <c r="H276" s="32">
        <v>4665</v>
      </c>
    </row>
    <row r="277" spans="1:8" ht="11.1" customHeight="1" x14ac:dyDescent="0.2">
      <c r="A277" s="46" t="s">
        <v>468</v>
      </c>
      <c r="B277" s="44" t="s">
        <v>449</v>
      </c>
      <c r="C277" s="32">
        <v>2700</v>
      </c>
      <c r="D277" s="47">
        <v>-108</v>
      </c>
      <c r="E277" s="32">
        <v>0</v>
      </c>
      <c r="F277" s="32">
        <v>0</v>
      </c>
      <c r="G277" s="32">
        <v>0</v>
      </c>
      <c r="H277" s="32">
        <v>0</v>
      </c>
    </row>
    <row r="278" spans="1:8" ht="11.1" customHeight="1" x14ac:dyDescent="0.2">
      <c r="A278" s="46" t="s">
        <v>469</v>
      </c>
      <c r="B278" s="44" t="s">
        <v>451</v>
      </c>
      <c r="C278" s="32">
        <v>1225</v>
      </c>
      <c r="D278" s="47">
        <v>0</v>
      </c>
      <c r="E278" s="32">
        <v>0</v>
      </c>
      <c r="F278" s="32">
        <v>0</v>
      </c>
      <c r="G278" s="32">
        <v>0</v>
      </c>
      <c r="H278" s="32">
        <v>0</v>
      </c>
    </row>
    <row r="279" spans="1:8" ht="11.1" customHeight="1" x14ac:dyDescent="0.2">
      <c r="A279" s="46" t="s">
        <v>470</v>
      </c>
      <c r="B279" s="44" t="s">
        <v>453</v>
      </c>
      <c r="C279" s="32">
        <v>1668</v>
      </c>
      <c r="D279" s="47">
        <v>943</v>
      </c>
      <c r="E279" s="32">
        <v>0</v>
      </c>
      <c r="F279" s="32">
        <v>0</v>
      </c>
      <c r="G279" s="32">
        <v>0</v>
      </c>
      <c r="H279" s="32">
        <v>0</v>
      </c>
    </row>
    <row r="280" spans="1:8" ht="11.1" customHeight="1" x14ac:dyDescent="0.2">
      <c r="A280" s="46" t="s">
        <v>471</v>
      </c>
      <c r="B280" s="44" t="s">
        <v>455</v>
      </c>
      <c r="C280" s="32">
        <v>432</v>
      </c>
      <c r="D280" s="47">
        <v>0</v>
      </c>
      <c r="E280" s="32">
        <v>0</v>
      </c>
      <c r="F280" s="32">
        <v>0</v>
      </c>
      <c r="G280" s="32">
        <v>0</v>
      </c>
      <c r="H280" s="32">
        <v>0</v>
      </c>
    </row>
    <row r="281" spans="1:8" ht="11.1" customHeight="1" x14ac:dyDescent="0.2">
      <c r="A281" s="46" t="s">
        <v>472</v>
      </c>
      <c r="B281" s="44" t="s">
        <v>449</v>
      </c>
      <c r="C281" s="32">
        <v>0</v>
      </c>
      <c r="D281" s="47">
        <v>1657.5</v>
      </c>
      <c r="E281" s="32">
        <v>724</v>
      </c>
      <c r="F281" s="32">
        <v>1600</v>
      </c>
      <c r="G281" s="32">
        <v>0</v>
      </c>
      <c r="H281" s="32">
        <v>0</v>
      </c>
    </row>
    <row r="282" spans="1:8" ht="11.1" customHeight="1" x14ac:dyDescent="0.2">
      <c r="A282" s="46" t="s">
        <v>473</v>
      </c>
      <c r="B282" s="44" t="s">
        <v>451</v>
      </c>
      <c r="C282" s="32">
        <v>230</v>
      </c>
      <c r="D282" s="47">
        <v>150</v>
      </c>
      <c r="E282" s="32">
        <v>0</v>
      </c>
      <c r="F282" s="32">
        <v>0</v>
      </c>
      <c r="G282" s="32">
        <v>0</v>
      </c>
      <c r="H282" s="32">
        <v>0</v>
      </c>
    </row>
    <row r="283" spans="1:8" ht="11.1" customHeight="1" x14ac:dyDescent="0.2">
      <c r="A283" s="46" t="s">
        <v>474</v>
      </c>
      <c r="B283" s="44" t="s">
        <v>453</v>
      </c>
      <c r="C283" s="32">
        <v>136</v>
      </c>
      <c r="D283" s="47">
        <v>0</v>
      </c>
      <c r="E283" s="32">
        <v>0</v>
      </c>
      <c r="F283" s="32">
        <v>0</v>
      </c>
      <c r="G283" s="32">
        <v>0</v>
      </c>
      <c r="H283" s="32">
        <v>0</v>
      </c>
    </row>
    <row r="284" spans="1:8" ht="11.1" customHeight="1" x14ac:dyDescent="0.2">
      <c r="A284" s="46" t="s">
        <v>475</v>
      </c>
      <c r="B284" s="44" t="s">
        <v>476</v>
      </c>
      <c r="C284" s="32">
        <v>0</v>
      </c>
      <c r="D284" s="47">
        <v>0</v>
      </c>
      <c r="E284" s="32">
        <v>506.8</v>
      </c>
      <c r="F284" s="32">
        <v>1120</v>
      </c>
      <c r="G284" s="32">
        <v>0</v>
      </c>
      <c r="H284" s="32">
        <v>0</v>
      </c>
    </row>
    <row r="285" spans="1:8" ht="11.1" customHeight="1" x14ac:dyDescent="0.2">
      <c r="A285" s="46" t="s">
        <v>477</v>
      </c>
      <c r="B285" s="44" t="s">
        <v>449</v>
      </c>
      <c r="C285" s="32">
        <v>0</v>
      </c>
      <c r="D285" s="47">
        <v>3474</v>
      </c>
      <c r="E285" s="32">
        <v>4273</v>
      </c>
      <c r="F285" s="32">
        <v>4815</v>
      </c>
      <c r="G285" s="32">
        <v>4562</v>
      </c>
      <c r="H285" s="32">
        <v>5940</v>
      </c>
    </row>
    <row r="286" spans="1:8" ht="11.1" customHeight="1" x14ac:dyDescent="0.2">
      <c r="A286" s="46" t="s">
        <v>478</v>
      </c>
      <c r="B286" s="44" t="s">
        <v>479</v>
      </c>
      <c r="C286" s="32">
        <v>0</v>
      </c>
      <c r="D286" s="47">
        <v>1613</v>
      </c>
      <c r="E286" s="32">
        <v>0</v>
      </c>
      <c r="F286" s="32">
        <v>0</v>
      </c>
      <c r="G286" s="32">
        <v>0</v>
      </c>
      <c r="H286" s="32">
        <v>0</v>
      </c>
    </row>
    <row r="287" spans="1:8" ht="11.1" customHeight="1" x14ac:dyDescent="0.2">
      <c r="A287" s="46" t="s">
        <v>480</v>
      </c>
      <c r="B287" s="44" t="s">
        <v>451</v>
      </c>
      <c r="C287" s="32">
        <v>0</v>
      </c>
      <c r="D287" s="47">
        <v>2488.25</v>
      </c>
      <c r="E287" s="32">
        <v>1814.4</v>
      </c>
      <c r="F287" s="32">
        <v>1440</v>
      </c>
      <c r="G287" s="32">
        <v>1200</v>
      </c>
      <c r="H287" s="32">
        <v>1440</v>
      </c>
    </row>
    <row r="288" spans="1:8" ht="11.1" customHeight="1" x14ac:dyDescent="0.2">
      <c r="A288" s="46" t="s">
        <v>481</v>
      </c>
      <c r="B288" s="44" t="s">
        <v>453</v>
      </c>
      <c r="C288" s="32">
        <v>0</v>
      </c>
      <c r="D288" s="47">
        <v>0</v>
      </c>
      <c r="E288" s="32">
        <v>0</v>
      </c>
      <c r="F288" s="32">
        <v>0</v>
      </c>
      <c r="G288" s="32">
        <v>0</v>
      </c>
      <c r="H288" s="32">
        <v>0</v>
      </c>
    </row>
    <row r="289" spans="1:8" ht="11.1" customHeight="1" x14ac:dyDescent="0.2">
      <c r="A289" s="46" t="s">
        <v>482</v>
      </c>
      <c r="B289" s="44" t="s">
        <v>455</v>
      </c>
      <c r="C289" s="32">
        <v>120</v>
      </c>
      <c r="D289" s="47">
        <v>2121</v>
      </c>
      <c r="E289" s="32">
        <v>3082.1</v>
      </c>
      <c r="F289" s="32">
        <v>2362.5</v>
      </c>
      <c r="G289" s="32">
        <v>3193.4</v>
      </c>
      <c r="H289" s="32">
        <v>3150</v>
      </c>
    </row>
    <row r="290" spans="1:8" ht="11.1" customHeight="1" x14ac:dyDescent="0.2">
      <c r="A290" s="46" t="s">
        <v>483</v>
      </c>
      <c r="B290" s="44" t="s">
        <v>484</v>
      </c>
      <c r="C290" s="32">
        <v>575</v>
      </c>
      <c r="D290" s="47">
        <v>0</v>
      </c>
      <c r="E290" s="32">
        <v>0</v>
      </c>
      <c r="F290" s="32">
        <v>0</v>
      </c>
      <c r="G290" s="32">
        <v>0</v>
      </c>
      <c r="H290" s="32">
        <v>0</v>
      </c>
    </row>
    <row r="291" spans="1:8" ht="11.1" customHeight="1" x14ac:dyDescent="0.2">
      <c r="A291" s="46" t="s">
        <v>485</v>
      </c>
      <c r="B291" s="44" t="s">
        <v>451</v>
      </c>
      <c r="C291" s="32">
        <v>0</v>
      </c>
      <c r="D291" s="47">
        <v>0</v>
      </c>
      <c r="E291" s="32">
        <v>0</v>
      </c>
      <c r="F291" s="32">
        <v>0</v>
      </c>
      <c r="G291" s="32">
        <v>0</v>
      </c>
      <c r="H291" s="32">
        <v>0</v>
      </c>
    </row>
    <row r="292" spans="1:8" ht="11.1" customHeight="1" x14ac:dyDescent="0.2">
      <c r="A292" s="46" t="s">
        <v>486</v>
      </c>
      <c r="B292" s="44" t="s">
        <v>453</v>
      </c>
      <c r="C292" s="32">
        <v>13.81</v>
      </c>
      <c r="D292" s="47">
        <v>0</v>
      </c>
      <c r="E292" s="32">
        <v>0</v>
      </c>
      <c r="F292" s="32">
        <v>0</v>
      </c>
      <c r="G292" s="32">
        <v>0</v>
      </c>
      <c r="H292" s="32">
        <v>0</v>
      </c>
    </row>
    <row r="293" spans="1:8" ht="11.1" customHeight="1" x14ac:dyDescent="0.2">
      <c r="A293" s="46" t="s">
        <v>487</v>
      </c>
      <c r="B293" s="44" t="s">
        <v>455</v>
      </c>
      <c r="C293" s="32">
        <v>470</v>
      </c>
      <c r="D293" s="47">
        <v>0</v>
      </c>
      <c r="E293" s="32">
        <v>0</v>
      </c>
      <c r="F293" s="32">
        <v>0</v>
      </c>
      <c r="G293" s="32">
        <v>0</v>
      </c>
      <c r="H293" s="32">
        <v>0</v>
      </c>
    </row>
    <row r="294" spans="1:8" ht="11.1" customHeight="1" x14ac:dyDescent="0.2">
      <c r="A294" s="46" t="s">
        <v>488</v>
      </c>
      <c r="B294" s="44" t="s">
        <v>449</v>
      </c>
      <c r="C294" s="32">
        <v>12880</v>
      </c>
      <c r="D294" s="47">
        <v>17555</v>
      </c>
      <c r="E294" s="32">
        <v>18625</v>
      </c>
      <c r="F294" s="32">
        <v>14250</v>
      </c>
      <c r="G294" s="32">
        <v>18130</v>
      </c>
      <c r="H294" s="32">
        <v>15225</v>
      </c>
    </row>
    <row r="295" spans="1:8" ht="11.1" customHeight="1" x14ac:dyDescent="0.2">
      <c r="A295" s="46" t="s">
        <v>489</v>
      </c>
      <c r="B295" s="44" t="s">
        <v>451</v>
      </c>
      <c r="C295" s="32">
        <v>1306.02</v>
      </c>
      <c r="D295" s="47">
        <v>1249.75</v>
      </c>
      <c r="E295" s="32">
        <v>1392.26</v>
      </c>
      <c r="F295" s="32">
        <v>1440</v>
      </c>
      <c r="G295" s="32">
        <v>1523.39</v>
      </c>
      <c r="H295" s="32">
        <v>1440</v>
      </c>
    </row>
    <row r="296" spans="1:8" ht="11.1" customHeight="1" x14ac:dyDescent="0.2">
      <c r="A296" s="46" t="s">
        <v>490</v>
      </c>
      <c r="B296" s="44" t="s">
        <v>453</v>
      </c>
      <c r="C296" s="32">
        <v>4791.3599999999997</v>
      </c>
      <c r="D296" s="47">
        <v>7444.8</v>
      </c>
      <c r="E296" s="32">
        <v>8223.26</v>
      </c>
      <c r="F296" s="32">
        <v>6100</v>
      </c>
      <c r="G296" s="32">
        <v>6101.17</v>
      </c>
      <c r="H296" s="32">
        <v>6360</v>
      </c>
    </row>
    <row r="297" spans="1:8" ht="11.1" customHeight="1" x14ac:dyDescent="0.2">
      <c r="A297" s="46" t="s">
        <v>491</v>
      </c>
      <c r="B297" s="44" t="s">
        <v>455</v>
      </c>
      <c r="C297" s="32">
        <v>1081</v>
      </c>
      <c r="D297" s="47">
        <v>1715.2</v>
      </c>
      <c r="E297" s="32">
        <v>2141.4</v>
      </c>
      <c r="F297" s="32">
        <v>1950</v>
      </c>
      <c r="G297" s="32">
        <v>2500</v>
      </c>
      <c r="H297" s="32">
        <v>2200</v>
      </c>
    </row>
    <row r="298" spans="1:8" ht="11.1" customHeight="1" x14ac:dyDescent="0.2">
      <c r="A298" s="46" t="s">
        <v>492</v>
      </c>
      <c r="B298" s="44" t="s">
        <v>449</v>
      </c>
      <c r="C298" s="32">
        <v>2040</v>
      </c>
      <c r="D298" s="47">
        <v>2040</v>
      </c>
      <c r="E298" s="32">
        <v>2035</v>
      </c>
      <c r="F298" s="32">
        <v>2100</v>
      </c>
      <c r="G298" s="32">
        <v>2160</v>
      </c>
      <c r="H298" s="32">
        <v>2100</v>
      </c>
    </row>
    <row r="299" spans="1:8" ht="11.1" customHeight="1" x14ac:dyDescent="0.2">
      <c r="A299" s="46" t="s">
        <v>493</v>
      </c>
      <c r="B299" s="44" t="s">
        <v>451</v>
      </c>
      <c r="C299" s="32">
        <v>446.53</v>
      </c>
      <c r="D299" s="47">
        <v>615</v>
      </c>
      <c r="E299" s="32">
        <v>531.38</v>
      </c>
      <c r="F299" s="32">
        <v>486</v>
      </c>
      <c r="G299" s="32">
        <v>223.74</v>
      </c>
      <c r="H299" s="32">
        <v>336</v>
      </c>
    </row>
    <row r="300" spans="1:8" ht="11.1" customHeight="1" x14ac:dyDescent="0.2">
      <c r="A300" s="46" t="s">
        <v>494</v>
      </c>
      <c r="B300" s="44" t="s">
        <v>453</v>
      </c>
      <c r="C300" s="32">
        <v>470.8</v>
      </c>
      <c r="D300" s="47">
        <v>425</v>
      </c>
      <c r="E300" s="32">
        <v>439.81</v>
      </c>
      <c r="F300" s="32">
        <v>486</v>
      </c>
      <c r="G300" s="32">
        <v>429.06</v>
      </c>
      <c r="H300" s="32">
        <v>491</v>
      </c>
    </row>
    <row r="301" spans="1:8" ht="11.1" customHeight="1" x14ac:dyDescent="0.2">
      <c r="A301" s="46" t="s">
        <v>495</v>
      </c>
      <c r="B301" s="44" t="s">
        <v>455</v>
      </c>
      <c r="C301" s="32">
        <v>814</v>
      </c>
      <c r="D301" s="47">
        <v>592</v>
      </c>
      <c r="E301" s="32">
        <v>603</v>
      </c>
      <c r="F301" s="32">
        <v>704</v>
      </c>
      <c r="G301" s="32">
        <v>500</v>
      </c>
      <c r="H301" s="32">
        <v>704</v>
      </c>
    </row>
    <row r="302" spans="1:8" ht="11.1" customHeight="1" x14ac:dyDescent="0.2">
      <c r="A302" s="46" t="s">
        <v>496</v>
      </c>
      <c r="B302" s="44" t="s">
        <v>449</v>
      </c>
      <c r="C302" s="32">
        <v>10100</v>
      </c>
      <c r="D302" s="47">
        <v>9100</v>
      </c>
      <c r="E302" s="32">
        <v>9905</v>
      </c>
      <c r="F302" s="32">
        <v>9000</v>
      </c>
      <c r="G302" s="32">
        <v>10085</v>
      </c>
      <c r="H302" s="32">
        <v>9750</v>
      </c>
    </row>
    <row r="303" spans="1:8" ht="11.1" customHeight="1" x14ac:dyDescent="0.2">
      <c r="A303" s="46" t="s">
        <v>497</v>
      </c>
      <c r="B303" s="44" t="s">
        <v>451</v>
      </c>
      <c r="C303" s="32">
        <v>919.5</v>
      </c>
      <c r="D303" s="47">
        <v>1388.88</v>
      </c>
      <c r="E303" s="32">
        <v>1257.69</v>
      </c>
      <c r="F303" s="32">
        <v>1404</v>
      </c>
      <c r="G303" s="32">
        <v>1097.6400000000001</v>
      </c>
      <c r="H303" s="32">
        <v>1404</v>
      </c>
    </row>
    <row r="304" spans="1:8" ht="11.1" customHeight="1" x14ac:dyDescent="0.2">
      <c r="A304" s="46" t="s">
        <v>498</v>
      </c>
      <c r="B304" s="44" t="s">
        <v>453</v>
      </c>
      <c r="C304" s="32">
        <v>958.21</v>
      </c>
      <c r="D304" s="47">
        <v>518.02</v>
      </c>
      <c r="E304" s="32">
        <v>749.45</v>
      </c>
      <c r="F304" s="32">
        <v>990</v>
      </c>
      <c r="G304" s="32">
        <v>731.27</v>
      </c>
      <c r="H304" s="32">
        <v>1000</v>
      </c>
    </row>
    <row r="305" spans="1:8" ht="11.1" customHeight="1" x14ac:dyDescent="0.2">
      <c r="A305" s="46" t="s">
        <v>499</v>
      </c>
      <c r="B305" s="44" t="s">
        <v>455</v>
      </c>
      <c r="C305" s="32">
        <v>3348</v>
      </c>
      <c r="D305" s="47">
        <v>3481</v>
      </c>
      <c r="E305" s="32">
        <v>3351</v>
      </c>
      <c r="F305" s="32">
        <v>3606</v>
      </c>
      <c r="G305" s="32">
        <v>3144</v>
      </c>
      <c r="H305" s="32">
        <v>3603</v>
      </c>
    </row>
    <row r="306" spans="1:8" ht="11.1" customHeight="1" x14ac:dyDescent="0.2">
      <c r="A306" s="46" t="s">
        <v>500</v>
      </c>
      <c r="B306" s="44" t="s">
        <v>449</v>
      </c>
      <c r="C306" s="32">
        <v>7675</v>
      </c>
      <c r="D306" s="47">
        <v>6675</v>
      </c>
      <c r="E306" s="32">
        <v>6565</v>
      </c>
      <c r="F306" s="32">
        <v>7080</v>
      </c>
      <c r="G306" s="32">
        <v>6240</v>
      </c>
      <c r="H306" s="32">
        <v>6325</v>
      </c>
    </row>
    <row r="307" spans="1:8" ht="11.1" customHeight="1" x14ac:dyDescent="0.2">
      <c r="A307" s="46" t="s">
        <v>501</v>
      </c>
      <c r="B307" s="44" t="s">
        <v>451</v>
      </c>
      <c r="C307" s="32">
        <v>933.79</v>
      </c>
      <c r="D307" s="47">
        <v>1000</v>
      </c>
      <c r="E307" s="32">
        <v>727.58</v>
      </c>
      <c r="F307" s="32">
        <v>1260</v>
      </c>
      <c r="G307" s="32">
        <v>1062.33</v>
      </c>
      <c r="H307" s="32">
        <v>1053</v>
      </c>
    </row>
    <row r="308" spans="1:8" ht="11.1" customHeight="1" x14ac:dyDescent="0.2">
      <c r="A308" s="46" t="s">
        <v>502</v>
      </c>
      <c r="B308" s="44" t="s">
        <v>453</v>
      </c>
      <c r="C308" s="32">
        <v>1834.65</v>
      </c>
      <c r="D308" s="47">
        <v>1182.77</v>
      </c>
      <c r="E308" s="32">
        <v>994.01</v>
      </c>
      <c r="F308" s="32">
        <v>1674</v>
      </c>
      <c r="G308" s="32">
        <v>1346.41</v>
      </c>
      <c r="H308" s="32">
        <v>1594</v>
      </c>
    </row>
    <row r="309" spans="1:8" ht="11.1" customHeight="1" x14ac:dyDescent="0.2">
      <c r="A309" s="46" t="s">
        <v>503</v>
      </c>
      <c r="B309" s="44" t="s">
        <v>455</v>
      </c>
      <c r="C309" s="32">
        <v>2486</v>
      </c>
      <c r="D309" s="47">
        <v>2372</v>
      </c>
      <c r="E309" s="32">
        <v>2801</v>
      </c>
      <c r="F309" s="32">
        <v>2762</v>
      </c>
      <c r="G309" s="32">
        <v>2022</v>
      </c>
      <c r="H309" s="32">
        <v>2762</v>
      </c>
    </row>
    <row r="310" spans="1:8" ht="11.1" customHeight="1" x14ac:dyDescent="0.2">
      <c r="A310" s="46" t="s">
        <v>504</v>
      </c>
      <c r="B310" s="44" t="s">
        <v>505</v>
      </c>
      <c r="C310" s="32">
        <v>455</v>
      </c>
      <c r="D310" s="47">
        <v>-110</v>
      </c>
      <c r="E310" s="32">
        <v>0</v>
      </c>
      <c r="F310" s="32">
        <v>0</v>
      </c>
      <c r="G310" s="32">
        <v>0</v>
      </c>
      <c r="H310" s="32">
        <v>0</v>
      </c>
    </row>
    <row r="311" spans="1:8" ht="11.1" customHeight="1" x14ac:dyDescent="0.2">
      <c r="A311" s="46" t="s">
        <v>506</v>
      </c>
      <c r="B311" s="44" t="s">
        <v>507</v>
      </c>
      <c r="C311" s="32">
        <v>0</v>
      </c>
      <c r="D311" s="47">
        <v>0</v>
      </c>
      <c r="E311" s="32">
        <v>0</v>
      </c>
      <c r="F311" s="32">
        <v>0</v>
      </c>
      <c r="G311" s="32">
        <v>0</v>
      </c>
      <c r="H311" s="32">
        <v>0</v>
      </c>
    </row>
    <row r="312" spans="1:8" ht="11.1" customHeight="1" x14ac:dyDescent="0.2">
      <c r="A312" s="46" t="s">
        <v>508</v>
      </c>
      <c r="B312" s="44" t="s">
        <v>505</v>
      </c>
      <c r="C312" s="32">
        <v>18071.5</v>
      </c>
      <c r="D312" s="47">
        <v>19811.25</v>
      </c>
      <c r="E312" s="32">
        <v>19021.5</v>
      </c>
      <c r="F312" s="32">
        <v>16310</v>
      </c>
      <c r="G312" s="32">
        <v>21188.75</v>
      </c>
      <c r="H312" s="32">
        <v>18125</v>
      </c>
    </row>
    <row r="313" spans="1:8" ht="11.1" customHeight="1" x14ac:dyDescent="0.2">
      <c r="A313" s="46" t="s">
        <v>509</v>
      </c>
      <c r="B313" s="44" t="s">
        <v>510</v>
      </c>
      <c r="C313" s="32">
        <v>12849.8</v>
      </c>
      <c r="D313" s="47">
        <v>0</v>
      </c>
      <c r="E313" s="32">
        <v>0</v>
      </c>
      <c r="F313" s="32">
        <v>0</v>
      </c>
      <c r="G313" s="32">
        <v>0</v>
      </c>
      <c r="H313" s="32">
        <v>0</v>
      </c>
    </row>
    <row r="314" spans="1:8" ht="11.1" customHeight="1" x14ac:dyDescent="0.2">
      <c r="A314" s="46" t="s">
        <v>511</v>
      </c>
      <c r="B314" s="44" t="s">
        <v>512</v>
      </c>
      <c r="C314" s="32">
        <v>0</v>
      </c>
      <c r="D314" s="47">
        <v>0</v>
      </c>
      <c r="E314" s="32">
        <v>0</v>
      </c>
      <c r="F314" s="32">
        <v>0</v>
      </c>
      <c r="G314" s="32">
        <v>0</v>
      </c>
      <c r="H314" s="32">
        <v>0</v>
      </c>
    </row>
    <row r="315" spans="1:8" ht="11.1" customHeight="1" x14ac:dyDescent="0.2">
      <c r="A315" s="46" t="s">
        <v>513</v>
      </c>
      <c r="B315" s="44" t="s">
        <v>507</v>
      </c>
      <c r="C315" s="32">
        <v>0</v>
      </c>
      <c r="D315" s="47">
        <v>12885.49</v>
      </c>
      <c r="E315" s="32">
        <v>4604.6000000000004</v>
      </c>
      <c r="F315" s="32">
        <v>0</v>
      </c>
      <c r="G315" s="32">
        <v>0</v>
      </c>
      <c r="H315" s="32">
        <v>0</v>
      </c>
    </row>
    <row r="316" spans="1:8" ht="11.1" customHeight="1" x14ac:dyDescent="0.2">
      <c r="A316" s="46" t="s">
        <v>514</v>
      </c>
      <c r="B316" s="44" t="s">
        <v>476</v>
      </c>
      <c r="C316" s="32">
        <v>0</v>
      </c>
      <c r="D316" s="47">
        <v>0</v>
      </c>
      <c r="E316" s="32">
        <v>7289.87</v>
      </c>
      <c r="F316" s="32">
        <v>11067</v>
      </c>
      <c r="G316" s="32">
        <v>14832.13</v>
      </c>
      <c r="H316" s="32">
        <v>12337.5</v>
      </c>
    </row>
    <row r="317" spans="1:8" ht="11.1" customHeight="1" x14ac:dyDescent="0.2">
      <c r="A317" s="46" t="s">
        <v>515</v>
      </c>
      <c r="B317" s="44" t="s">
        <v>505</v>
      </c>
      <c r="C317" s="32">
        <v>13145.2</v>
      </c>
      <c r="D317" s="47">
        <v>2988</v>
      </c>
      <c r="E317" s="32">
        <v>10443</v>
      </c>
      <c r="F317" s="32">
        <v>11000</v>
      </c>
      <c r="G317" s="32">
        <v>12125</v>
      </c>
      <c r="H317" s="32">
        <v>12000</v>
      </c>
    </row>
    <row r="318" spans="1:8" ht="11.1" customHeight="1" x14ac:dyDescent="0.2">
      <c r="A318" s="46" t="s">
        <v>516</v>
      </c>
      <c r="B318" s="44" t="s">
        <v>455</v>
      </c>
      <c r="C318" s="32">
        <v>0</v>
      </c>
      <c r="D318" s="47">
        <v>1512</v>
      </c>
      <c r="E318" s="32">
        <v>2740.5</v>
      </c>
      <c r="F318" s="32">
        <v>0</v>
      </c>
      <c r="G318" s="32">
        <v>0</v>
      </c>
      <c r="H318" s="32">
        <v>0</v>
      </c>
    </row>
    <row r="319" spans="1:8" ht="11.1" customHeight="1" x14ac:dyDescent="0.2">
      <c r="A319" s="46" t="s">
        <v>517</v>
      </c>
      <c r="B319" s="44" t="s">
        <v>507</v>
      </c>
      <c r="C319" s="32">
        <v>9057.44</v>
      </c>
      <c r="D319" s="47">
        <v>1570.1</v>
      </c>
      <c r="E319" s="32">
        <v>4662.8999999999996</v>
      </c>
      <c r="F319" s="32">
        <v>7700</v>
      </c>
      <c r="G319" s="32">
        <v>8347.5</v>
      </c>
      <c r="H319" s="32">
        <v>8400</v>
      </c>
    </row>
    <row r="320" spans="1:8" ht="11.1" customHeight="1" x14ac:dyDescent="0.2">
      <c r="A320" s="46" t="s">
        <v>1568</v>
      </c>
      <c r="B320" s="44" t="s">
        <v>505</v>
      </c>
      <c r="C320" s="32">
        <v>0</v>
      </c>
      <c r="D320" s="47">
        <v>0</v>
      </c>
      <c r="E320" s="32">
        <v>-1750</v>
      </c>
      <c r="F320" s="32">
        <v>0</v>
      </c>
      <c r="G320" s="32">
        <v>0</v>
      </c>
      <c r="H320" s="32">
        <v>0</v>
      </c>
    </row>
    <row r="321" spans="1:8" ht="11.1" customHeight="1" x14ac:dyDescent="0.2">
      <c r="A321" s="46" t="s">
        <v>518</v>
      </c>
      <c r="B321" s="44" t="s">
        <v>505</v>
      </c>
      <c r="C321" s="32">
        <v>2250</v>
      </c>
      <c r="D321" s="47">
        <v>1140</v>
      </c>
      <c r="E321" s="32">
        <v>940</v>
      </c>
      <c r="F321" s="32">
        <v>1400</v>
      </c>
      <c r="G321" s="32">
        <v>4710</v>
      </c>
      <c r="H321" s="32">
        <v>4160</v>
      </c>
    </row>
    <row r="322" spans="1:8" ht="11.1" customHeight="1" x14ac:dyDescent="0.2">
      <c r="A322" s="46" t="s">
        <v>519</v>
      </c>
      <c r="B322" s="44" t="s">
        <v>510</v>
      </c>
      <c r="C322" s="32">
        <v>160</v>
      </c>
      <c r="D322" s="47">
        <v>100</v>
      </c>
      <c r="E322" s="32">
        <v>0</v>
      </c>
      <c r="F322" s="32">
        <v>0</v>
      </c>
      <c r="G322" s="32">
        <v>0</v>
      </c>
      <c r="H322" s="32">
        <v>0</v>
      </c>
    </row>
    <row r="323" spans="1:8" ht="11.1" customHeight="1" x14ac:dyDescent="0.2">
      <c r="A323" s="46" t="s">
        <v>520</v>
      </c>
      <c r="B323" s="44" t="s">
        <v>521</v>
      </c>
      <c r="C323" s="32">
        <v>110.2</v>
      </c>
      <c r="D323" s="47">
        <v>0</v>
      </c>
      <c r="E323" s="32">
        <v>0</v>
      </c>
      <c r="F323" s="32">
        <v>0</v>
      </c>
      <c r="G323" s="32">
        <v>0</v>
      </c>
      <c r="H323" s="32">
        <v>0</v>
      </c>
    </row>
    <row r="324" spans="1:8" ht="11.1" customHeight="1" x14ac:dyDescent="0.2">
      <c r="A324" s="46" t="s">
        <v>522</v>
      </c>
      <c r="B324" s="44" t="s">
        <v>476</v>
      </c>
      <c r="C324" s="32">
        <v>0</v>
      </c>
      <c r="D324" s="47">
        <v>0</v>
      </c>
      <c r="E324" s="32">
        <v>651</v>
      </c>
      <c r="F324" s="32">
        <v>980</v>
      </c>
      <c r="G324" s="32">
        <v>3297</v>
      </c>
      <c r="H324" s="32">
        <v>2912</v>
      </c>
    </row>
    <row r="325" spans="1:8" ht="11.1" customHeight="1" x14ac:dyDescent="0.2">
      <c r="A325" s="46" t="s">
        <v>523</v>
      </c>
      <c r="B325" s="44" t="s">
        <v>505</v>
      </c>
      <c r="C325" s="32">
        <v>8723</v>
      </c>
      <c r="D325" s="47">
        <v>-167.5</v>
      </c>
      <c r="E325" s="32">
        <v>0</v>
      </c>
      <c r="F325" s="32">
        <v>0</v>
      </c>
      <c r="G325" s="32">
        <v>0</v>
      </c>
      <c r="H325" s="32">
        <v>0</v>
      </c>
    </row>
    <row r="326" spans="1:8" ht="11.1" customHeight="1" x14ac:dyDescent="0.2">
      <c r="A326" s="46" t="s">
        <v>524</v>
      </c>
      <c r="B326" s="44" t="s">
        <v>507</v>
      </c>
      <c r="C326" s="32">
        <v>2940</v>
      </c>
      <c r="D326" s="47">
        <v>0</v>
      </c>
      <c r="E326" s="32">
        <v>0</v>
      </c>
      <c r="F326" s="32">
        <v>0</v>
      </c>
      <c r="G326" s="32">
        <v>0</v>
      </c>
      <c r="H326" s="32">
        <v>0</v>
      </c>
    </row>
    <row r="327" spans="1:8" ht="11.1" customHeight="1" x14ac:dyDescent="0.2">
      <c r="A327" s="46" t="s">
        <v>525</v>
      </c>
      <c r="B327" s="44" t="s">
        <v>505</v>
      </c>
      <c r="C327" s="32">
        <v>1835</v>
      </c>
      <c r="D327" s="47">
        <v>1330</v>
      </c>
      <c r="E327" s="32">
        <v>0</v>
      </c>
      <c r="F327" s="32">
        <v>1000</v>
      </c>
      <c r="G327" s="32">
        <v>1071</v>
      </c>
      <c r="H327" s="32">
        <v>1250</v>
      </c>
    </row>
    <row r="328" spans="1:8" ht="11.1" customHeight="1" x14ac:dyDescent="0.2">
      <c r="A328" s="46" t="s">
        <v>526</v>
      </c>
      <c r="B328" s="44" t="s">
        <v>507</v>
      </c>
      <c r="C328" s="32">
        <v>0</v>
      </c>
      <c r="D328" s="47">
        <v>910</v>
      </c>
      <c r="E328" s="32">
        <v>0</v>
      </c>
      <c r="F328" s="32">
        <v>0</v>
      </c>
      <c r="G328" s="32">
        <v>0</v>
      </c>
      <c r="H328" s="32">
        <v>0</v>
      </c>
    </row>
    <row r="329" spans="1:8" ht="11.1" customHeight="1" x14ac:dyDescent="0.2">
      <c r="A329" s="46" t="s">
        <v>527</v>
      </c>
      <c r="B329" s="44" t="s">
        <v>528</v>
      </c>
      <c r="C329" s="32">
        <v>1358</v>
      </c>
      <c r="D329" s="47">
        <v>0</v>
      </c>
      <c r="E329" s="32">
        <v>0</v>
      </c>
      <c r="F329" s="32">
        <v>700</v>
      </c>
      <c r="G329" s="32">
        <v>749.71</v>
      </c>
      <c r="H329" s="32">
        <v>875</v>
      </c>
    </row>
    <row r="330" spans="1:8" ht="11.1" customHeight="1" x14ac:dyDescent="0.2">
      <c r="A330" s="46" t="s">
        <v>529</v>
      </c>
      <c r="B330" s="44" t="s">
        <v>505</v>
      </c>
      <c r="C330" s="32">
        <v>34050</v>
      </c>
      <c r="D330" s="47">
        <v>40405</v>
      </c>
      <c r="E330" s="32">
        <v>30350</v>
      </c>
      <c r="F330" s="32">
        <v>33750</v>
      </c>
      <c r="G330" s="32">
        <v>25000</v>
      </c>
      <c r="H330" s="32">
        <v>27625</v>
      </c>
    </row>
    <row r="331" spans="1:8" ht="11.1" customHeight="1" x14ac:dyDescent="0.2">
      <c r="A331" s="46" t="s">
        <v>530</v>
      </c>
      <c r="B331" s="44" t="s">
        <v>507</v>
      </c>
      <c r="C331" s="32">
        <v>26390</v>
      </c>
      <c r="D331" s="47">
        <v>28742</v>
      </c>
      <c r="E331" s="32">
        <v>22462.5</v>
      </c>
      <c r="F331" s="32">
        <v>23625</v>
      </c>
      <c r="G331" s="32">
        <v>18750</v>
      </c>
      <c r="H331" s="32">
        <v>20718.75</v>
      </c>
    </row>
    <row r="332" spans="1:8" ht="11.1" customHeight="1" x14ac:dyDescent="0.2">
      <c r="A332" s="46" t="s">
        <v>531</v>
      </c>
      <c r="B332" s="44" t="s">
        <v>505</v>
      </c>
      <c r="C332" s="32">
        <v>11869</v>
      </c>
      <c r="D332" s="47">
        <v>7437</v>
      </c>
      <c r="E332" s="32">
        <v>5816</v>
      </c>
      <c r="F332" s="32">
        <v>9425</v>
      </c>
      <c r="G332" s="32">
        <v>10465</v>
      </c>
      <c r="H332" s="32">
        <v>9180</v>
      </c>
    </row>
    <row r="333" spans="1:8" ht="11.1" customHeight="1" x14ac:dyDescent="0.2">
      <c r="A333" s="46" t="s">
        <v>532</v>
      </c>
      <c r="B333" s="44" t="s">
        <v>510</v>
      </c>
      <c r="C333" s="32">
        <v>3671.76</v>
      </c>
      <c r="D333" s="47">
        <v>3515.63</v>
      </c>
      <c r="E333" s="32">
        <v>2170.04</v>
      </c>
      <c r="F333" s="32">
        <v>0</v>
      </c>
      <c r="G333" s="32">
        <v>500</v>
      </c>
      <c r="H333" s="32">
        <v>500</v>
      </c>
    </row>
    <row r="334" spans="1:8" ht="11.1" customHeight="1" x14ac:dyDescent="0.2">
      <c r="A334" s="46" t="s">
        <v>533</v>
      </c>
      <c r="B334" s="44" t="s">
        <v>521</v>
      </c>
      <c r="C334" s="32">
        <v>508.93</v>
      </c>
      <c r="D334" s="47">
        <v>0</v>
      </c>
      <c r="E334" s="32">
        <v>0</v>
      </c>
      <c r="F334" s="32">
        <v>0</v>
      </c>
      <c r="G334" s="32">
        <v>0</v>
      </c>
      <c r="H334" s="32">
        <v>0</v>
      </c>
    </row>
    <row r="335" spans="1:8" ht="11.1" customHeight="1" x14ac:dyDescent="0.2">
      <c r="A335" s="46" t="s">
        <v>534</v>
      </c>
      <c r="B335" s="44" t="s">
        <v>476</v>
      </c>
      <c r="C335" s="32">
        <v>0</v>
      </c>
      <c r="D335" s="47">
        <v>0</v>
      </c>
      <c r="E335" s="32">
        <v>0</v>
      </c>
      <c r="F335" s="32">
        <v>6097.5</v>
      </c>
      <c r="G335" s="32">
        <v>7325.5</v>
      </c>
      <c r="H335" s="32">
        <v>5926</v>
      </c>
    </row>
    <row r="336" spans="1:8" ht="11.1" customHeight="1" x14ac:dyDescent="0.2">
      <c r="A336" s="46" t="s">
        <v>535</v>
      </c>
      <c r="B336" s="44" t="s">
        <v>536</v>
      </c>
      <c r="C336" s="32">
        <v>10720</v>
      </c>
      <c r="D336" s="47">
        <v>3770</v>
      </c>
      <c r="E336" s="32">
        <v>10845</v>
      </c>
      <c r="F336" s="32">
        <v>8950</v>
      </c>
      <c r="G336" s="32">
        <v>2500</v>
      </c>
      <c r="H336" s="32">
        <v>8275</v>
      </c>
    </row>
    <row r="337" spans="1:8" ht="11.1" customHeight="1" x14ac:dyDescent="0.2">
      <c r="A337" s="46" t="s">
        <v>537</v>
      </c>
      <c r="B337" s="44" t="s">
        <v>538</v>
      </c>
      <c r="C337" s="32">
        <v>692.05</v>
      </c>
      <c r="D337" s="47">
        <v>415.5</v>
      </c>
      <c r="E337" s="32">
        <v>637.23</v>
      </c>
      <c r="F337" s="32">
        <v>429</v>
      </c>
      <c r="G337" s="32">
        <v>460.25</v>
      </c>
      <c r="H337" s="32">
        <v>615</v>
      </c>
    </row>
    <row r="338" spans="1:8" ht="11.1" customHeight="1" x14ac:dyDescent="0.2">
      <c r="A338" s="46" t="s">
        <v>539</v>
      </c>
      <c r="B338" s="44" t="s">
        <v>540</v>
      </c>
      <c r="C338" s="32">
        <v>9547.9500000000007</v>
      </c>
      <c r="D338" s="47">
        <v>3257.33</v>
      </c>
      <c r="E338" s="32">
        <v>7810.86</v>
      </c>
      <c r="F338" s="32">
        <v>7220</v>
      </c>
      <c r="G338" s="32">
        <v>2145</v>
      </c>
      <c r="H338" s="32">
        <v>7495</v>
      </c>
    </row>
    <row r="339" spans="1:8" ht="11.1" customHeight="1" x14ac:dyDescent="0.2">
      <c r="A339" s="46" t="s">
        <v>541</v>
      </c>
      <c r="B339" s="44" t="s">
        <v>536</v>
      </c>
      <c r="C339" s="32">
        <v>8175</v>
      </c>
      <c r="D339" s="47">
        <v>6798.75</v>
      </c>
      <c r="E339" s="32">
        <v>9494</v>
      </c>
      <c r="F339" s="32">
        <v>12075</v>
      </c>
      <c r="G339" s="32">
        <v>11642</v>
      </c>
      <c r="H339" s="32">
        <v>13610</v>
      </c>
    </row>
    <row r="340" spans="1:8" ht="11.1" customHeight="1" x14ac:dyDescent="0.2">
      <c r="A340" s="46" t="s">
        <v>542</v>
      </c>
      <c r="B340" s="44" t="s">
        <v>538</v>
      </c>
      <c r="C340" s="32">
        <v>2183.5</v>
      </c>
      <c r="D340" s="47">
        <v>3211.64</v>
      </c>
      <c r="E340" s="32">
        <v>5687.77</v>
      </c>
      <c r="F340" s="32">
        <v>5614.5</v>
      </c>
      <c r="G340" s="32">
        <v>2049.6</v>
      </c>
      <c r="H340" s="32">
        <v>5614.5</v>
      </c>
    </row>
    <row r="341" spans="1:8" ht="11.1" customHeight="1" x14ac:dyDescent="0.2">
      <c r="A341" s="46" t="s">
        <v>543</v>
      </c>
      <c r="B341" s="44" t="s">
        <v>544</v>
      </c>
      <c r="C341" s="32">
        <v>86.14</v>
      </c>
      <c r="D341" s="47">
        <v>430.9</v>
      </c>
      <c r="E341" s="32">
        <v>348.87</v>
      </c>
      <c r="F341" s="32">
        <v>1630.5</v>
      </c>
      <c r="G341" s="32">
        <v>1630.5</v>
      </c>
      <c r="H341" s="32">
        <v>1728.5</v>
      </c>
    </row>
    <row r="342" spans="1:8" ht="11.1" customHeight="1" x14ac:dyDescent="0.2">
      <c r="A342" s="46" t="s">
        <v>545</v>
      </c>
      <c r="B342" s="44" t="s">
        <v>536</v>
      </c>
      <c r="C342" s="32">
        <v>13156</v>
      </c>
      <c r="D342" s="47">
        <v>8670</v>
      </c>
      <c r="E342" s="32">
        <v>5590</v>
      </c>
      <c r="F342" s="32">
        <v>5470</v>
      </c>
      <c r="G342" s="32">
        <v>4900</v>
      </c>
      <c r="H342" s="32">
        <v>5340</v>
      </c>
    </row>
    <row r="343" spans="1:8" ht="11.1" customHeight="1" x14ac:dyDescent="0.2">
      <c r="A343" s="46" t="s">
        <v>546</v>
      </c>
      <c r="B343" s="44" t="s">
        <v>538</v>
      </c>
      <c r="C343" s="32">
        <v>149.5</v>
      </c>
      <c r="D343" s="47">
        <v>39</v>
      </c>
      <c r="E343" s="32">
        <v>0</v>
      </c>
      <c r="F343" s="32">
        <v>100</v>
      </c>
      <c r="G343" s="32">
        <v>0</v>
      </c>
      <c r="H343" s="32">
        <v>0</v>
      </c>
    </row>
    <row r="344" spans="1:8" ht="11.1" customHeight="1" x14ac:dyDescent="0.2">
      <c r="A344" s="46" t="s">
        <v>547</v>
      </c>
      <c r="B344" s="44" t="s">
        <v>544</v>
      </c>
      <c r="C344" s="32">
        <v>143.4</v>
      </c>
      <c r="D344" s="47">
        <v>291.95999999999998</v>
      </c>
      <c r="E344" s="32">
        <v>50</v>
      </c>
      <c r="F344" s="32">
        <v>150</v>
      </c>
      <c r="G344" s="32">
        <v>0</v>
      </c>
      <c r="H344" s="32">
        <v>150</v>
      </c>
    </row>
    <row r="345" spans="1:8" ht="11.1" customHeight="1" x14ac:dyDescent="0.2">
      <c r="A345" s="46" t="s">
        <v>548</v>
      </c>
      <c r="B345" s="44" t="s">
        <v>476</v>
      </c>
      <c r="C345" s="32">
        <v>7088</v>
      </c>
      <c r="D345" s="47">
        <v>4921</v>
      </c>
      <c r="E345" s="32">
        <v>3209</v>
      </c>
      <c r="F345" s="32">
        <v>3799</v>
      </c>
      <c r="G345" s="32">
        <v>3416.5</v>
      </c>
      <c r="H345" s="32">
        <v>3978</v>
      </c>
    </row>
    <row r="346" spans="1:8" ht="11.1" customHeight="1" x14ac:dyDescent="0.2">
      <c r="A346" s="46" t="s">
        <v>549</v>
      </c>
      <c r="B346" s="44" t="s">
        <v>536</v>
      </c>
      <c r="C346" s="32">
        <v>6100</v>
      </c>
      <c r="D346" s="47">
        <v>9670</v>
      </c>
      <c r="E346" s="32">
        <v>8302</v>
      </c>
      <c r="F346" s="32">
        <v>7830</v>
      </c>
      <c r="G346" s="32">
        <v>5990</v>
      </c>
      <c r="H346" s="32">
        <v>7830</v>
      </c>
    </row>
    <row r="347" spans="1:8" ht="11.1" customHeight="1" x14ac:dyDescent="0.2">
      <c r="A347" s="46" t="s">
        <v>550</v>
      </c>
      <c r="B347" s="44" t="s">
        <v>521</v>
      </c>
      <c r="C347" s="32">
        <v>709.68</v>
      </c>
      <c r="D347" s="47">
        <v>2204.0300000000002</v>
      </c>
      <c r="E347" s="32">
        <v>2112.4699999999998</v>
      </c>
      <c r="F347" s="32">
        <v>1998</v>
      </c>
      <c r="G347" s="32">
        <v>1479</v>
      </c>
      <c r="H347" s="32">
        <v>2300</v>
      </c>
    </row>
    <row r="348" spans="1:8" ht="11.1" customHeight="1" x14ac:dyDescent="0.2">
      <c r="A348" s="46" t="s">
        <v>551</v>
      </c>
      <c r="B348" s="44" t="s">
        <v>552</v>
      </c>
      <c r="C348" s="32">
        <v>2886.5</v>
      </c>
      <c r="D348" s="47">
        <v>3285</v>
      </c>
      <c r="E348" s="32">
        <v>2520</v>
      </c>
      <c r="F348" s="32">
        <v>2700</v>
      </c>
      <c r="G348" s="32">
        <v>2115</v>
      </c>
      <c r="H348" s="32">
        <v>2700</v>
      </c>
    </row>
    <row r="349" spans="1:8" ht="11.1" customHeight="1" x14ac:dyDescent="0.2">
      <c r="A349" s="46" t="s">
        <v>553</v>
      </c>
      <c r="B349" s="44" t="s">
        <v>536</v>
      </c>
      <c r="C349" s="32">
        <v>0</v>
      </c>
      <c r="D349" s="47">
        <v>20</v>
      </c>
      <c r="E349" s="32">
        <v>2492</v>
      </c>
      <c r="F349" s="32">
        <v>1440</v>
      </c>
      <c r="G349" s="32">
        <v>60</v>
      </c>
      <c r="H349" s="32">
        <v>0</v>
      </c>
    </row>
    <row r="350" spans="1:8" ht="11.1" customHeight="1" x14ac:dyDescent="0.2">
      <c r="A350" s="46" t="s">
        <v>554</v>
      </c>
      <c r="B350" s="44" t="s">
        <v>538</v>
      </c>
      <c r="C350" s="32">
        <v>0</v>
      </c>
      <c r="D350" s="47">
        <v>0</v>
      </c>
      <c r="E350" s="32">
        <v>0</v>
      </c>
      <c r="F350" s="32">
        <v>0</v>
      </c>
      <c r="G350" s="32">
        <v>50</v>
      </c>
      <c r="H350" s="32">
        <v>0</v>
      </c>
    </row>
    <row r="351" spans="1:8" ht="11.1" customHeight="1" x14ac:dyDescent="0.2">
      <c r="A351" s="46" t="s">
        <v>555</v>
      </c>
      <c r="B351" s="44" t="s">
        <v>544</v>
      </c>
      <c r="C351" s="32">
        <v>0</v>
      </c>
      <c r="D351" s="47">
        <v>0</v>
      </c>
      <c r="E351" s="32">
        <v>54.79</v>
      </c>
      <c r="F351" s="32">
        <v>0</v>
      </c>
      <c r="G351" s="32">
        <v>0</v>
      </c>
      <c r="H351" s="32">
        <v>0</v>
      </c>
    </row>
    <row r="352" spans="1:8" ht="11.1" customHeight="1" x14ac:dyDescent="0.2">
      <c r="A352" s="46" t="s">
        <v>556</v>
      </c>
      <c r="B352" s="44" t="s">
        <v>528</v>
      </c>
      <c r="C352" s="32">
        <v>0</v>
      </c>
      <c r="D352" s="47">
        <v>0</v>
      </c>
      <c r="E352" s="32">
        <v>1152</v>
      </c>
      <c r="F352" s="32">
        <v>1008</v>
      </c>
      <c r="G352" s="32">
        <v>0</v>
      </c>
      <c r="H352" s="32">
        <v>0</v>
      </c>
    </row>
    <row r="353" spans="1:8" ht="11.1" customHeight="1" x14ac:dyDescent="0.2">
      <c r="A353" s="46" t="s">
        <v>557</v>
      </c>
      <c r="B353" s="44" t="s">
        <v>536</v>
      </c>
      <c r="C353" s="32">
        <v>24574</v>
      </c>
      <c r="D353" s="47">
        <v>19530.5</v>
      </c>
      <c r="E353" s="32">
        <v>15226.3</v>
      </c>
      <c r="F353" s="32">
        <v>15820</v>
      </c>
      <c r="G353" s="32">
        <v>17531.5</v>
      </c>
      <c r="H353" s="32">
        <v>17780</v>
      </c>
    </row>
    <row r="354" spans="1:8" ht="11.1" customHeight="1" x14ac:dyDescent="0.2">
      <c r="A354" s="46" t="s">
        <v>558</v>
      </c>
      <c r="B354" s="44" t="s">
        <v>538</v>
      </c>
      <c r="C354" s="32">
        <v>17151.55</v>
      </c>
      <c r="D354" s="47">
        <v>0</v>
      </c>
      <c r="E354" s="32">
        <v>0</v>
      </c>
      <c r="F354" s="32">
        <v>200</v>
      </c>
      <c r="G354" s="32">
        <v>0</v>
      </c>
      <c r="H354" s="32">
        <v>210</v>
      </c>
    </row>
    <row r="355" spans="1:8" ht="11.1" customHeight="1" x14ac:dyDescent="0.2">
      <c r="A355" s="46" t="s">
        <v>559</v>
      </c>
      <c r="B355" s="44" t="s">
        <v>544</v>
      </c>
      <c r="C355" s="32">
        <v>0</v>
      </c>
      <c r="D355" s="47">
        <v>38.99</v>
      </c>
      <c r="E355" s="32">
        <v>0</v>
      </c>
      <c r="F355" s="32">
        <v>300</v>
      </c>
      <c r="G355" s="32">
        <v>75</v>
      </c>
      <c r="H355" s="32">
        <v>290</v>
      </c>
    </row>
    <row r="356" spans="1:8" ht="11.1" customHeight="1" x14ac:dyDescent="0.2">
      <c r="A356" s="46" t="s">
        <v>560</v>
      </c>
      <c r="B356" s="44" t="s">
        <v>476</v>
      </c>
      <c r="C356" s="32">
        <v>0</v>
      </c>
      <c r="D356" s="47">
        <v>11968.9</v>
      </c>
      <c r="E356" s="32">
        <v>12278.3</v>
      </c>
      <c r="F356" s="32">
        <v>11074</v>
      </c>
      <c r="G356" s="32">
        <v>12705</v>
      </c>
      <c r="H356" s="32">
        <v>12446</v>
      </c>
    </row>
    <row r="357" spans="1:8" ht="11.1" customHeight="1" x14ac:dyDescent="0.2">
      <c r="A357" s="46" t="s">
        <v>561</v>
      </c>
      <c r="B357" s="44" t="s">
        <v>536</v>
      </c>
      <c r="C357" s="32">
        <v>0</v>
      </c>
      <c r="D357" s="47">
        <v>640</v>
      </c>
      <c r="E357" s="32">
        <v>857</v>
      </c>
      <c r="F357" s="32">
        <v>1800</v>
      </c>
      <c r="G357" s="32">
        <v>725</v>
      </c>
      <c r="H357" s="32">
        <v>0</v>
      </c>
    </row>
    <row r="358" spans="1:8" ht="11.1" customHeight="1" x14ac:dyDescent="0.2">
      <c r="A358" s="46" t="s">
        <v>562</v>
      </c>
      <c r="B358" s="44" t="s">
        <v>476</v>
      </c>
      <c r="C358" s="32">
        <v>0</v>
      </c>
      <c r="D358" s="47">
        <v>420</v>
      </c>
      <c r="E358" s="32">
        <v>617.4</v>
      </c>
      <c r="F358" s="32">
        <v>1260</v>
      </c>
      <c r="G358" s="32">
        <v>476</v>
      </c>
      <c r="H358" s="32">
        <v>0</v>
      </c>
    </row>
    <row r="359" spans="1:8" ht="11.1" customHeight="1" x14ac:dyDescent="0.2">
      <c r="A359" s="46" t="s">
        <v>563</v>
      </c>
      <c r="B359" s="44" t="s">
        <v>536</v>
      </c>
      <c r="C359" s="32">
        <v>0</v>
      </c>
      <c r="D359" s="47">
        <v>0</v>
      </c>
      <c r="E359" s="32">
        <v>1043</v>
      </c>
      <c r="F359" s="32">
        <v>0</v>
      </c>
      <c r="G359" s="32">
        <v>0</v>
      </c>
      <c r="H359" s="32">
        <v>0</v>
      </c>
    </row>
    <row r="360" spans="1:8" ht="11.1" customHeight="1" x14ac:dyDescent="0.2">
      <c r="A360" s="46" t="s">
        <v>564</v>
      </c>
      <c r="B360" s="44" t="s">
        <v>538</v>
      </c>
      <c r="C360" s="32">
        <v>1737.71</v>
      </c>
      <c r="D360" s="47">
        <v>2091.2199999999998</v>
      </c>
      <c r="E360" s="32">
        <v>684.88</v>
      </c>
      <c r="F360" s="32">
        <v>0</v>
      </c>
      <c r="G360" s="32">
        <v>0</v>
      </c>
      <c r="H360" s="32">
        <v>0</v>
      </c>
    </row>
    <row r="361" spans="1:8" ht="11.1" customHeight="1" x14ac:dyDescent="0.2">
      <c r="A361" s="46" t="s">
        <v>565</v>
      </c>
      <c r="B361" s="44" t="s">
        <v>544</v>
      </c>
      <c r="C361" s="32">
        <v>0</v>
      </c>
      <c r="D361" s="47">
        <v>435.74</v>
      </c>
      <c r="E361" s="32">
        <v>0</v>
      </c>
      <c r="F361" s="32">
        <v>0</v>
      </c>
      <c r="G361" s="32">
        <v>0</v>
      </c>
      <c r="H361" s="32">
        <v>0</v>
      </c>
    </row>
    <row r="362" spans="1:8" ht="11.1" customHeight="1" x14ac:dyDescent="0.2">
      <c r="A362" s="46" t="s">
        <v>566</v>
      </c>
      <c r="B362" s="44" t="s">
        <v>536</v>
      </c>
      <c r="C362" s="32">
        <v>1220</v>
      </c>
      <c r="D362" s="47">
        <v>487</v>
      </c>
      <c r="E362" s="32">
        <v>605</v>
      </c>
      <c r="F362" s="32">
        <v>880</v>
      </c>
      <c r="G362" s="32">
        <v>480</v>
      </c>
      <c r="H362" s="32">
        <v>620</v>
      </c>
    </row>
    <row r="363" spans="1:8" ht="11.1" customHeight="1" x14ac:dyDescent="0.2">
      <c r="A363" s="46" t="s">
        <v>567</v>
      </c>
      <c r="B363" s="44" t="s">
        <v>476</v>
      </c>
      <c r="C363" s="32">
        <v>826</v>
      </c>
      <c r="D363" s="47">
        <v>350</v>
      </c>
      <c r="E363" s="32">
        <v>462</v>
      </c>
      <c r="F363" s="32">
        <v>616</v>
      </c>
      <c r="G363" s="32">
        <v>350</v>
      </c>
      <c r="H363" s="32">
        <v>434</v>
      </c>
    </row>
    <row r="364" spans="1:8" ht="11.1" customHeight="1" x14ac:dyDescent="0.2">
      <c r="A364" s="46" t="s">
        <v>568</v>
      </c>
      <c r="B364" s="44" t="s">
        <v>569</v>
      </c>
      <c r="C364" s="32">
        <v>75176.75</v>
      </c>
      <c r="D364" s="47">
        <v>79119.34</v>
      </c>
      <c r="E364" s="32">
        <v>82470.100000000006</v>
      </c>
      <c r="F364" s="32">
        <v>95893</v>
      </c>
      <c r="G364" s="32">
        <v>118291.5</v>
      </c>
      <c r="H364" s="32">
        <v>112745</v>
      </c>
    </row>
    <row r="365" spans="1:8" ht="11.1" customHeight="1" x14ac:dyDescent="0.2">
      <c r="A365" s="46" t="s">
        <v>570</v>
      </c>
      <c r="B365" s="44" t="s">
        <v>571</v>
      </c>
      <c r="C365" s="32">
        <v>21033.57</v>
      </c>
      <c r="D365" s="47">
        <v>24587.15</v>
      </c>
      <c r="E365" s="32">
        <v>28676.86</v>
      </c>
      <c r="F365" s="32">
        <v>36952</v>
      </c>
      <c r="G365" s="32">
        <v>30290.71</v>
      </c>
      <c r="H365" s="32">
        <v>43402.97</v>
      </c>
    </row>
    <row r="366" spans="1:8" ht="11.1" customHeight="1" x14ac:dyDescent="0.2">
      <c r="A366" s="46" t="s">
        <v>572</v>
      </c>
      <c r="B366" s="44" t="s">
        <v>573</v>
      </c>
      <c r="C366" s="32">
        <v>2024.04</v>
      </c>
      <c r="D366" s="47">
        <v>2107.87</v>
      </c>
      <c r="E366" s="32">
        <v>2142.4299999999998</v>
      </c>
      <c r="F366" s="32">
        <v>2400</v>
      </c>
      <c r="G366" s="32">
        <v>2309.5100000000002</v>
      </c>
      <c r="H366" s="32">
        <v>2550</v>
      </c>
    </row>
    <row r="367" spans="1:8" ht="11.1" customHeight="1" x14ac:dyDescent="0.2">
      <c r="A367" s="46" t="s">
        <v>574</v>
      </c>
      <c r="B367" s="44" t="s">
        <v>528</v>
      </c>
      <c r="C367" s="32">
        <v>12574.97</v>
      </c>
      <c r="D367" s="47">
        <v>11020.44</v>
      </c>
      <c r="E367" s="32">
        <v>13107.14</v>
      </c>
      <c r="F367" s="32">
        <v>15900</v>
      </c>
      <c r="G367" s="32">
        <v>16063.82</v>
      </c>
      <c r="H367" s="32">
        <v>16500</v>
      </c>
    </row>
    <row r="368" spans="1:8" ht="11.1" customHeight="1" x14ac:dyDescent="0.2">
      <c r="A368" s="46" t="s">
        <v>575</v>
      </c>
      <c r="B368" s="44" t="s">
        <v>569</v>
      </c>
      <c r="C368" s="32">
        <v>60315.5</v>
      </c>
      <c r="D368" s="47">
        <v>67602</v>
      </c>
      <c r="E368" s="32">
        <v>47851.199999999997</v>
      </c>
      <c r="F368" s="32">
        <v>69540</v>
      </c>
      <c r="G368" s="32">
        <v>63405.25</v>
      </c>
      <c r="H368" s="32">
        <v>69321</v>
      </c>
    </row>
    <row r="369" spans="1:8" ht="11.1" customHeight="1" x14ac:dyDescent="0.2">
      <c r="A369" s="46" t="s">
        <v>576</v>
      </c>
      <c r="B369" s="44" t="s">
        <v>571</v>
      </c>
      <c r="C369" s="32">
        <v>16205.9</v>
      </c>
      <c r="D369" s="47">
        <v>14926.41</v>
      </c>
      <c r="E369" s="32">
        <v>14890.04</v>
      </c>
      <c r="F369" s="32">
        <v>23182.13</v>
      </c>
      <c r="G369" s="32">
        <v>19037.03</v>
      </c>
      <c r="H369" s="32">
        <v>24157.37</v>
      </c>
    </row>
    <row r="370" spans="1:8" ht="11.1" customHeight="1" x14ac:dyDescent="0.2">
      <c r="A370" s="46" t="s">
        <v>577</v>
      </c>
      <c r="B370" s="44" t="s">
        <v>573</v>
      </c>
      <c r="C370" s="32">
        <v>2021.13</v>
      </c>
      <c r="D370" s="47">
        <v>1990.11</v>
      </c>
      <c r="E370" s="32">
        <v>1666.67</v>
      </c>
      <c r="F370" s="32">
        <v>2300</v>
      </c>
      <c r="G370" s="32">
        <v>1763.29</v>
      </c>
      <c r="H370" s="32">
        <v>2600</v>
      </c>
    </row>
    <row r="371" spans="1:8" ht="11.1" customHeight="1" x14ac:dyDescent="0.2">
      <c r="A371" s="46" t="s">
        <v>578</v>
      </c>
      <c r="B371" s="44" t="s">
        <v>528</v>
      </c>
      <c r="C371" s="32">
        <v>15418.75</v>
      </c>
      <c r="D371" s="47">
        <v>17257.419999999998</v>
      </c>
      <c r="E371" s="32">
        <v>14545.12</v>
      </c>
      <c r="F371" s="32">
        <v>20817.5</v>
      </c>
      <c r="G371" s="32">
        <v>18820.099999999999</v>
      </c>
      <c r="H371" s="32">
        <v>21672.5</v>
      </c>
    </row>
    <row r="372" spans="1:8" ht="11.1" customHeight="1" x14ac:dyDescent="0.2">
      <c r="A372" s="46" t="s">
        <v>579</v>
      </c>
      <c r="B372" s="44" t="s">
        <v>569</v>
      </c>
      <c r="C372" s="32">
        <v>16315</v>
      </c>
      <c r="D372" s="47">
        <v>10439.25</v>
      </c>
      <c r="E372" s="32">
        <v>23315</v>
      </c>
      <c r="F372" s="32">
        <v>15000</v>
      </c>
      <c r="G372" s="32">
        <v>17747</v>
      </c>
      <c r="H372" s="32">
        <v>16625</v>
      </c>
    </row>
    <row r="373" spans="1:8" ht="11.1" customHeight="1" x14ac:dyDescent="0.2">
      <c r="A373" s="46" t="s">
        <v>580</v>
      </c>
      <c r="B373" s="44" t="s">
        <v>528</v>
      </c>
      <c r="C373" s="32">
        <v>7605.85</v>
      </c>
      <c r="D373" s="47">
        <v>7340.4</v>
      </c>
      <c r="E373" s="32">
        <v>15515.75</v>
      </c>
      <c r="F373" s="32">
        <v>10500</v>
      </c>
      <c r="G373" s="32">
        <v>11697.75</v>
      </c>
      <c r="H373" s="32">
        <v>11637.5</v>
      </c>
    </row>
    <row r="374" spans="1:8" ht="11.1" customHeight="1" x14ac:dyDescent="0.2">
      <c r="A374" s="46" t="s">
        <v>581</v>
      </c>
      <c r="B374" s="44" t="s">
        <v>569</v>
      </c>
      <c r="C374" s="32">
        <v>10078.5</v>
      </c>
      <c r="D374" s="47">
        <v>9261.25</v>
      </c>
      <c r="E374" s="32">
        <v>14352</v>
      </c>
      <c r="F374" s="32">
        <v>17315</v>
      </c>
      <c r="G374" s="32">
        <v>21204.25</v>
      </c>
      <c r="H374" s="32">
        <v>23555</v>
      </c>
    </row>
    <row r="375" spans="1:8" ht="11.1" customHeight="1" x14ac:dyDescent="0.2">
      <c r="A375" s="46" t="s">
        <v>582</v>
      </c>
      <c r="B375" s="44" t="s">
        <v>571</v>
      </c>
      <c r="C375" s="32">
        <v>2818</v>
      </c>
      <c r="D375" s="47">
        <v>3005</v>
      </c>
      <c r="E375" s="32">
        <v>4224</v>
      </c>
      <c r="F375" s="32">
        <v>4455</v>
      </c>
      <c r="G375" s="32">
        <v>8545.9</v>
      </c>
      <c r="H375" s="32">
        <v>7020</v>
      </c>
    </row>
    <row r="376" spans="1:8" ht="11.1" customHeight="1" x14ac:dyDescent="0.2">
      <c r="A376" s="46" t="s">
        <v>583</v>
      </c>
      <c r="B376" s="44" t="s">
        <v>573</v>
      </c>
      <c r="C376" s="32">
        <v>362.25</v>
      </c>
      <c r="D376" s="47">
        <v>514.74</v>
      </c>
      <c r="E376" s="32">
        <v>572.48</v>
      </c>
      <c r="F376" s="32">
        <v>800</v>
      </c>
      <c r="G376" s="32">
        <v>852.42</v>
      </c>
      <c r="H376" s="32">
        <v>1000</v>
      </c>
    </row>
    <row r="377" spans="1:8" ht="11.1" customHeight="1" x14ac:dyDescent="0.2">
      <c r="A377" s="46" t="s">
        <v>584</v>
      </c>
      <c r="B377" s="44" t="s">
        <v>569</v>
      </c>
      <c r="C377" s="32">
        <v>0</v>
      </c>
      <c r="D377" s="47">
        <v>0</v>
      </c>
      <c r="E377" s="32">
        <v>685</v>
      </c>
      <c r="F377" s="32">
        <v>600</v>
      </c>
      <c r="G377" s="32">
        <v>0</v>
      </c>
      <c r="H377" s="32">
        <v>0</v>
      </c>
    </row>
    <row r="378" spans="1:8" ht="11.1" customHeight="1" x14ac:dyDescent="0.2">
      <c r="A378" s="46" t="s">
        <v>585</v>
      </c>
      <c r="B378" s="44" t="s">
        <v>571</v>
      </c>
      <c r="C378" s="32">
        <v>0</v>
      </c>
      <c r="D378" s="47">
        <v>0</v>
      </c>
      <c r="E378" s="32">
        <v>0</v>
      </c>
      <c r="F378" s="32">
        <v>0</v>
      </c>
      <c r="G378" s="32">
        <v>0</v>
      </c>
      <c r="H378" s="32">
        <v>0</v>
      </c>
    </row>
    <row r="379" spans="1:8" ht="11.1" customHeight="1" x14ac:dyDescent="0.2">
      <c r="A379" s="46" t="s">
        <v>586</v>
      </c>
      <c r="B379" s="44" t="s">
        <v>573</v>
      </c>
      <c r="C379" s="32">
        <v>0</v>
      </c>
      <c r="D379" s="47">
        <v>0</v>
      </c>
      <c r="E379" s="32">
        <v>0</v>
      </c>
      <c r="F379" s="32">
        <v>0</v>
      </c>
      <c r="G379" s="32">
        <v>0</v>
      </c>
      <c r="H379" s="32">
        <v>0</v>
      </c>
    </row>
    <row r="380" spans="1:8" ht="11.1" customHeight="1" x14ac:dyDescent="0.2">
      <c r="A380" s="46" t="s">
        <v>587</v>
      </c>
      <c r="B380" s="44" t="s">
        <v>476</v>
      </c>
      <c r="C380" s="32">
        <v>0</v>
      </c>
      <c r="D380" s="47">
        <v>0</v>
      </c>
      <c r="E380" s="32">
        <v>367.5</v>
      </c>
      <c r="F380" s="32">
        <v>420</v>
      </c>
      <c r="G380" s="32">
        <v>0</v>
      </c>
      <c r="H380" s="32">
        <v>0</v>
      </c>
    </row>
    <row r="381" spans="1:8" ht="11.1" customHeight="1" x14ac:dyDescent="0.2">
      <c r="A381" s="46" t="s">
        <v>588</v>
      </c>
      <c r="B381" s="44" t="s">
        <v>569</v>
      </c>
      <c r="C381" s="32">
        <v>172299.76</v>
      </c>
      <c r="D381" s="47">
        <v>124926.91</v>
      </c>
      <c r="E381" s="32">
        <v>127178.5</v>
      </c>
      <c r="F381" s="32">
        <v>151126.5</v>
      </c>
      <c r="G381" s="32">
        <v>184006</v>
      </c>
      <c r="H381" s="32">
        <v>190803.75</v>
      </c>
    </row>
    <row r="382" spans="1:8" ht="11.1" customHeight="1" x14ac:dyDescent="0.2">
      <c r="A382" s="46" t="s">
        <v>589</v>
      </c>
      <c r="B382" s="44" t="s">
        <v>571</v>
      </c>
      <c r="C382" s="32">
        <v>68890.710000000006</v>
      </c>
      <c r="D382" s="47">
        <v>53738.65</v>
      </c>
      <c r="E382" s="32">
        <v>48662.61</v>
      </c>
      <c r="F382" s="32">
        <v>71305.149999999994</v>
      </c>
      <c r="G382" s="32">
        <v>75792.95</v>
      </c>
      <c r="H382" s="32">
        <v>83744.7</v>
      </c>
    </row>
    <row r="383" spans="1:8" ht="11.1" customHeight="1" x14ac:dyDescent="0.2">
      <c r="A383" s="46" t="s">
        <v>590</v>
      </c>
      <c r="B383" s="44" t="s">
        <v>573</v>
      </c>
      <c r="C383" s="32">
        <v>6971.31</v>
      </c>
      <c r="D383" s="47">
        <v>4216.22</v>
      </c>
      <c r="E383" s="32">
        <v>4362.01</v>
      </c>
      <c r="F383" s="32">
        <v>4900</v>
      </c>
      <c r="G383" s="32">
        <v>5576.62</v>
      </c>
      <c r="H383" s="32">
        <v>5600</v>
      </c>
    </row>
    <row r="384" spans="1:8" ht="11.1" customHeight="1" x14ac:dyDescent="0.2">
      <c r="A384" s="46" t="s">
        <v>591</v>
      </c>
      <c r="B384" s="44" t="s">
        <v>528</v>
      </c>
      <c r="C384" s="32">
        <v>7434</v>
      </c>
      <c r="D384" s="47">
        <v>6786.75</v>
      </c>
      <c r="E384" s="32">
        <v>5462.95</v>
      </c>
      <c r="F384" s="32">
        <v>13000</v>
      </c>
      <c r="G384" s="32">
        <v>10631.95</v>
      </c>
      <c r="H384" s="32">
        <v>12000</v>
      </c>
    </row>
    <row r="385" spans="1:8" ht="11.1" customHeight="1" x14ac:dyDescent="0.2">
      <c r="A385" s="46" t="s">
        <v>592</v>
      </c>
      <c r="B385" s="44" t="s">
        <v>569</v>
      </c>
      <c r="C385" s="32">
        <v>59136.42</v>
      </c>
      <c r="D385" s="47">
        <v>50108</v>
      </c>
      <c r="E385" s="32">
        <v>75439.320000000007</v>
      </c>
      <c r="F385" s="32">
        <v>68995</v>
      </c>
      <c r="G385" s="32">
        <v>71410.880000000005</v>
      </c>
      <c r="H385" s="32">
        <v>71410.880000000005</v>
      </c>
    </row>
    <row r="386" spans="1:8" ht="11.1" customHeight="1" x14ac:dyDescent="0.2">
      <c r="A386" s="46" t="s">
        <v>593</v>
      </c>
      <c r="B386" s="44" t="s">
        <v>571</v>
      </c>
      <c r="C386" s="32">
        <v>16001.77</v>
      </c>
      <c r="D386" s="47">
        <v>15195.09</v>
      </c>
      <c r="E386" s="32">
        <v>17656.490000000002</v>
      </c>
      <c r="F386" s="32">
        <v>22188</v>
      </c>
      <c r="G386" s="32">
        <v>18332.240000000002</v>
      </c>
      <c r="H386" s="32">
        <v>24479.5</v>
      </c>
    </row>
    <row r="387" spans="1:8" ht="11.1" customHeight="1" x14ac:dyDescent="0.2">
      <c r="A387" s="46" t="s">
        <v>594</v>
      </c>
      <c r="B387" s="44" t="s">
        <v>573</v>
      </c>
      <c r="C387" s="32">
        <v>1275.21</v>
      </c>
      <c r="D387" s="47">
        <v>1075.76</v>
      </c>
      <c r="E387" s="32">
        <v>1173.24</v>
      </c>
      <c r="F387" s="32">
        <v>1600</v>
      </c>
      <c r="G387" s="32">
        <v>1501.22</v>
      </c>
      <c r="H387" s="32">
        <v>1750</v>
      </c>
    </row>
    <row r="388" spans="1:8" ht="11.1" customHeight="1" x14ac:dyDescent="0.2">
      <c r="A388" s="46" t="s">
        <v>595</v>
      </c>
      <c r="B388" s="44" t="s">
        <v>528</v>
      </c>
      <c r="C388" s="32">
        <v>13404.98</v>
      </c>
      <c r="D388" s="47">
        <v>10694.51</v>
      </c>
      <c r="E388" s="32">
        <v>16594.68</v>
      </c>
      <c r="F388" s="32">
        <v>17282.5</v>
      </c>
      <c r="G388" s="32">
        <v>19150.86</v>
      </c>
      <c r="H388" s="32">
        <v>18327.5</v>
      </c>
    </row>
    <row r="389" spans="1:8" ht="11.1" customHeight="1" x14ac:dyDescent="0.2">
      <c r="A389" s="46" t="s">
        <v>596</v>
      </c>
      <c r="B389" s="44" t="s">
        <v>569</v>
      </c>
      <c r="C389" s="32">
        <v>16531</v>
      </c>
      <c r="D389" s="47">
        <v>223</v>
      </c>
      <c r="E389" s="32">
        <v>0</v>
      </c>
      <c r="F389" s="32">
        <v>0</v>
      </c>
      <c r="G389" s="32">
        <v>0</v>
      </c>
      <c r="H389" s="32">
        <v>0</v>
      </c>
    </row>
    <row r="390" spans="1:8" ht="11.1" customHeight="1" x14ac:dyDescent="0.2">
      <c r="A390" s="46" t="s">
        <v>597</v>
      </c>
      <c r="B390" s="44" t="s">
        <v>598</v>
      </c>
      <c r="C390" s="32">
        <v>18960</v>
      </c>
      <c r="D390" s="47">
        <v>15988.9</v>
      </c>
      <c r="E390" s="32">
        <v>18193</v>
      </c>
      <c r="F390" s="32">
        <v>17270</v>
      </c>
      <c r="G390" s="32">
        <v>12361.47</v>
      </c>
      <c r="H390" s="32">
        <v>16680</v>
      </c>
    </row>
    <row r="391" spans="1:8" ht="11.1" customHeight="1" x14ac:dyDescent="0.2">
      <c r="A391" s="46" t="s">
        <v>599</v>
      </c>
      <c r="B391" s="44" t="s">
        <v>600</v>
      </c>
      <c r="C391" s="32">
        <v>4448.03</v>
      </c>
      <c r="D391" s="47">
        <v>3699</v>
      </c>
      <c r="E391" s="32">
        <v>4113.0200000000004</v>
      </c>
      <c r="F391" s="32">
        <v>4076</v>
      </c>
      <c r="G391" s="32">
        <v>2963.24</v>
      </c>
      <c r="H391" s="32">
        <v>4535</v>
      </c>
    </row>
    <row r="392" spans="1:8" ht="11.1" customHeight="1" x14ac:dyDescent="0.2">
      <c r="A392" s="46" t="s">
        <v>601</v>
      </c>
      <c r="B392" s="44" t="s">
        <v>602</v>
      </c>
      <c r="C392" s="32">
        <v>4691.91</v>
      </c>
      <c r="D392" s="47">
        <v>3702.51</v>
      </c>
      <c r="E392" s="32">
        <v>4055.71</v>
      </c>
      <c r="F392" s="32">
        <v>5125</v>
      </c>
      <c r="G392" s="32">
        <v>2315.9299999999998</v>
      </c>
      <c r="H392" s="32">
        <v>4970</v>
      </c>
    </row>
    <row r="393" spans="1:8" ht="11.1" customHeight="1" x14ac:dyDescent="0.2">
      <c r="A393" s="46" t="s">
        <v>603</v>
      </c>
      <c r="B393" s="44" t="s">
        <v>552</v>
      </c>
      <c r="C393" s="32">
        <v>1265</v>
      </c>
      <c r="D393" s="47">
        <v>525</v>
      </c>
      <c r="E393" s="32">
        <v>1320</v>
      </c>
      <c r="F393" s="32">
        <v>555</v>
      </c>
      <c r="G393" s="32">
        <v>710</v>
      </c>
      <c r="H393" s="32">
        <v>740</v>
      </c>
    </row>
    <row r="394" spans="1:8" ht="11.1" customHeight="1" x14ac:dyDescent="0.2">
      <c r="A394" s="46" t="s">
        <v>604</v>
      </c>
      <c r="B394" s="44" t="s">
        <v>598</v>
      </c>
      <c r="C394" s="32">
        <v>3200</v>
      </c>
      <c r="D394" s="47">
        <v>3000</v>
      </c>
      <c r="E394" s="32">
        <v>3000</v>
      </c>
      <c r="F394" s="32">
        <v>3000</v>
      </c>
      <c r="G394" s="32">
        <v>3000</v>
      </c>
      <c r="H394" s="32">
        <v>3000</v>
      </c>
    </row>
    <row r="395" spans="1:8" ht="11.1" customHeight="1" x14ac:dyDescent="0.2">
      <c r="A395" s="46" t="s">
        <v>605</v>
      </c>
      <c r="B395" s="44" t="s">
        <v>600</v>
      </c>
      <c r="C395" s="32">
        <v>389.5</v>
      </c>
      <c r="D395" s="47">
        <v>500</v>
      </c>
      <c r="E395" s="32">
        <v>354</v>
      </c>
      <c r="F395" s="32">
        <v>442</v>
      </c>
      <c r="G395" s="32">
        <v>396</v>
      </c>
      <c r="H395" s="32">
        <v>517</v>
      </c>
    </row>
    <row r="396" spans="1:8" ht="11.1" customHeight="1" x14ac:dyDescent="0.2">
      <c r="A396" s="46" t="s">
        <v>606</v>
      </c>
      <c r="B396" s="44" t="s">
        <v>602</v>
      </c>
      <c r="C396" s="32">
        <v>105.58</v>
      </c>
      <c r="D396" s="47">
        <v>299.94</v>
      </c>
      <c r="E396" s="32">
        <v>125.24</v>
      </c>
      <c r="F396" s="32">
        <v>258</v>
      </c>
      <c r="G396" s="32">
        <v>189.97</v>
      </c>
      <c r="H396" s="32">
        <v>283</v>
      </c>
    </row>
    <row r="397" spans="1:8" ht="11.1" customHeight="1" x14ac:dyDescent="0.2">
      <c r="A397" s="46" t="s">
        <v>607</v>
      </c>
      <c r="B397" s="44" t="s">
        <v>552</v>
      </c>
      <c r="C397" s="32">
        <v>3000</v>
      </c>
      <c r="D397" s="47">
        <v>4450</v>
      </c>
      <c r="E397" s="32">
        <v>2985</v>
      </c>
      <c r="F397" s="32">
        <v>4500</v>
      </c>
      <c r="G397" s="32">
        <v>4550</v>
      </c>
      <c r="H397" s="32">
        <v>4700</v>
      </c>
    </row>
    <row r="398" spans="1:8" ht="11.1" customHeight="1" x14ac:dyDescent="0.2">
      <c r="A398" s="46" t="s">
        <v>608</v>
      </c>
      <c r="B398" s="44" t="s">
        <v>598</v>
      </c>
      <c r="C398" s="32">
        <v>14095</v>
      </c>
      <c r="D398" s="47">
        <v>15208</v>
      </c>
      <c r="E398" s="32">
        <v>20900</v>
      </c>
      <c r="F398" s="32">
        <v>20300</v>
      </c>
      <c r="G398" s="32">
        <v>24193.4</v>
      </c>
      <c r="H398" s="32">
        <v>27800</v>
      </c>
    </row>
    <row r="399" spans="1:8" ht="11.1" customHeight="1" x14ac:dyDescent="0.2">
      <c r="A399" s="46" t="s">
        <v>609</v>
      </c>
      <c r="B399" s="44" t="s">
        <v>600</v>
      </c>
      <c r="C399" s="32">
        <v>2479.06</v>
      </c>
      <c r="D399" s="47">
        <v>2744.38</v>
      </c>
      <c r="E399" s="32">
        <v>3064.13</v>
      </c>
      <c r="F399" s="32">
        <v>3456</v>
      </c>
      <c r="G399" s="32">
        <v>3391.5</v>
      </c>
      <c r="H399" s="32">
        <v>3396</v>
      </c>
    </row>
    <row r="400" spans="1:8" ht="11.1" customHeight="1" x14ac:dyDescent="0.2">
      <c r="A400" s="46" t="s">
        <v>610</v>
      </c>
      <c r="B400" s="44" t="s">
        <v>602</v>
      </c>
      <c r="C400" s="32">
        <v>4999.9799999999996</v>
      </c>
      <c r="D400" s="47">
        <v>4569.91</v>
      </c>
      <c r="E400" s="32">
        <v>4643.7700000000004</v>
      </c>
      <c r="F400" s="32">
        <v>5144</v>
      </c>
      <c r="G400" s="32">
        <v>6231.26</v>
      </c>
      <c r="H400" s="32">
        <v>6204</v>
      </c>
    </row>
    <row r="401" spans="1:8" ht="11.1" customHeight="1" x14ac:dyDescent="0.2">
      <c r="A401" s="46" t="s">
        <v>611</v>
      </c>
      <c r="B401" s="44" t="s">
        <v>552</v>
      </c>
      <c r="C401" s="32">
        <v>15275</v>
      </c>
      <c r="D401" s="47">
        <v>13725</v>
      </c>
      <c r="E401" s="32">
        <v>15445</v>
      </c>
      <c r="F401" s="32">
        <v>18000</v>
      </c>
      <c r="G401" s="32">
        <v>16925</v>
      </c>
      <c r="H401" s="32">
        <v>18400</v>
      </c>
    </row>
    <row r="402" spans="1:8" ht="11.1" customHeight="1" x14ac:dyDescent="0.2">
      <c r="A402" s="46" t="s">
        <v>612</v>
      </c>
      <c r="B402" s="44" t="s">
        <v>598</v>
      </c>
      <c r="C402" s="32">
        <v>47750</v>
      </c>
      <c r="D402" s="47">
        <v>46999.22</v>
      </c>
      <c r="E402" s="32">
        <v>46037.440000000002</v>
      </c>
      <c r="F402" s="32">
        <v>47025</v>
      </c>
      <c r="G402" s="32">
        <v>56370</v>
      </c>
      <c r="H402" s="32">
        <v>42500</v>
      </c>
    </row>
    <row r="403" spans="1:8" ht="11.1" customHeight="1" x14ac:dyDescent="0.2">
      <c r="A403" s="46" t="s">
        <v>613</v>
      </c>
      <c r="B403" s="44" t="s">
        <v>600</v>
      </c>
      <c r="C403" s="32">
        <v>80</v>
      </c>
      <c r="D403" s="47">
        <v>208.38</v>
      </c>
      <c r="E403" s="32">
        <v>367.5</v>
      </c>
      <c r="F403" s="32">
        <v>510</v>
      </c>
      <c r="G403" s="32">
        <v>342</v>
      </c>
      <c r="H403" s="32">
        <v>504</v>
      </c>
    </row>
    <row r="404" spans="1:8" ht="11.1" customHeight="1" x14ac:dyDescent="0.2">
      <c r="A404" s="46" t="s">
        <v>614</v>
      </c>
      <c r="B404" s="44" t="s">
        <v>602</v>
      </c>
      <c r="C404" s="32">
        <v>684.46</v>
      </c>
      <c r="D404" s="47">
        <v>419.77</v>
      </c>
      <c r="E404" s="32">
        <v>549.39</v>
      </c>
      <c r="F404" s="32">
        <v>890</v>
      </c>
      <c r="G404" s="32">
        <v>1021.36</v>
      </c>
      <c r="H404" s="32">
        <v>996</v>
      </c>
    </row>
    <row r="405" spans="1:8" ht="11.1" customHeight="1" x14ac:dyDescent="0.2">
      <c r="A405" s="46" t="s">
        <v>615</v>
      </c>
      <c r="B405" s="44" t="s">
        <v>552</v>
      </c>
      <c r="C405" s="32">
        <v>49214</v>
      </c>
      <c r="D405" s="47">
        <v>48419</v>
      </c>
      <c r="E405" s="32">
        <v>50398.36</v>
      </c>
      <c r="F405" s="32">
        <v>62000</v>
      </c>
      <c r="G405" s="32">
        <v>60556</v>
      </c>
      <c r="H405" s="32">
        <v>61500</v>
      </c>
    </row>
    <row r="406" spans="1:8" ht="11.1" customHeight="1" x14ac:dyDescent="0.2">
      <c r="A406" s="46" t="s">
        <v>616</v>
      </c>
      <c r="B406" s="44" t="s">
        <v>598</v>
      </c>
      <c r="C406" s="32">
        <v>13812</v>
      </c>
      <c r="D406" s="47">
        <v>23290</v>
      </c>
      <c r="E406" s="32">
        <v>15315</v>
      </c>
      <c r="F406" s="32">
        <v>19690</v>
      </c>
      <c r="G406" s="32">
        <v>18405</v>
      </c>
      <c r="H406" s="32">
        <v>18634</v>
      </c>
    </row>
    <row r="407" spans="1:8" ht="11.1" customHeight="1" x14ac:dyDescent="0.2">
      <c r="A407" s="46" t="s">
        <v>617</v>
      </c>
      <c r="B407" s="44" t="s">
        <v>600</v>
      </c>
      <c r="C407" s="32">
        <v>1613.53</v>
      </c>
      <c r="D407" s="47">
        <v>2513.64</v>
      </c>
      <c r="E407" s="32">
        <v>2425.08</v>
      </c>
      <c r="F407" s="32">
        <v>3014.25</v>
      </c>
      <c r="G407" s="32">
        <v>2097.63</v>
      </c>
      <c r="H407" s="32">
        <v>2794</v>
      </c>
    </row>
    <row r="408" spans="1:8" ht="11.1" customHeight="1" x14ac:dyDescent="0.2">
      <c r="A408" s="46" t="s">
        <v>618</v>
      </c>
      <c r="B408" s="44" t="s">
        <v>602</v>
      </c>
      <c r="C408" s="32">
        <v>12144.47</v>
      </c>
      <c r="D408" s="47">
        <v>8264.84</v>
      </c>
      <c r="E408" s="32">
        <v>8379.6200000000008</v>
      </c>
      <c r="F408" s="32">
        <v>9835.75</v>
      </c>
      <c r="G408" s="32">
        <v>9724.89</v>
      </c>
      <c r="H408" s="32">
        <v>9706</v>
      </c>
    </row>
    <row r="409" spans="1:8" ht="11.1" customHeight="1" x14ac:dyDescent="0.2">
      <c r="A409" s="46" t="s">
        <v>619</v>
      </c>
      <c r="B409" s="44" t="s">
        <v>552</v>
      </c>
      <c r="C409" s="32">
        <v>21537</v>
      </c>
      <c r="D409" s="47">
        <v>36708</v>
      </c>
      <c r="E409" s="32">
        <v>38142.46</v>
      </c>
      <c r="F409" s="32">
        <v>44900</v>
      </c>
      <c r="G409" s="32">
        <v>40886.39</v>
      </c>
      <c r="H409" s="32">
        <v>45000</v>
      </c>
    </row>
    <row r="410" spans="1:8" ht="11.1" customHeight="1" x14ac:dyDescent="0.2">
      <c r="A410" s="46" t="s">
        <v>620</v>
      </c>
      <c r="B410" s="44" t="s">
        <v>598</v>
      </c>
      <c r="C410" s="32">
        <v>11581</v>
      </c>
      <c r="D410" s="47">
        <v>10967</v>
      </c>
      <c r="E410" s="32">
        <v>9452</v>
      </c>
      <c r="F410" s="32">
        <v>10350</v>
      </c>
      <c r="G410" s="32">
        <v>11607</v>
      </c>
      <c r="H410" s="32">
        <v>7210</v>
      </c>
    </row>
    <row r="411" spans="1:8" ht="11.1" customHeight="1" x14ac:dyDescent="0.2">
      <c r="A411" s="46" t="s">
        <v>621</v>
      </c>
      <c r="B411" s="44" t="s">
        <v>600</v>
      </c>
      <c r="C411" s="32">
        <v>433.25</v>
      </c>
      <c r="D411" s="47">
        <v>204.75</v>
      </c>
      <c r="E411" s="32">
        <v>360</v>
      </c>
      <c r="F411" s="32">
        <v>306.5</v>
      </c>
      <c r="G411" s="32">
        <v>324</v>
      </c>
      <c r="H411" s="32">
        <v>483</v>
      </c>
    </row>
    <row r="412" spans="1:8" ht="11.1" customHeight="1" x14ac:dyDescent="0.2">
      <c r="A412" s="46" t="s">
        <v>622</v>
      </c>
      <c r="B412" s="44" t="s">
        <v>602</v>
      </c>
      <c r="C412" s="32">
        <v>8768.6</v>
      </c>
      <c r="D412" s="47">
        <v>8518.82</v>
      </c>
      <c r="E412" s="32">
        <v>7570.25</v>
      </c>
      <c r="F412" s="32">
        <v>9968.5</v>
      </c>
      <c r="G412" s="32">
        <v>8830.9</v>
      </c>
      <c r="H412" s="32">
        <v>7992</v>
      </c>
    </row>
    <row r="413" spans="1:8" ht="11.1" customHeight="1" x14ac:dyDescent="0.2">
      <c r="A413" s="46" t="s">
        <v>623</v>
      </c>
      <c r="B413" s="44" t="s">
        <v>552</v>
      </c>
      <c r="C413" s="32">
        <v>9095</v>
      </c>
      <c r="D413" s="47">
        <v>9630</v>
      </c>
      <c r="E413" s="32">
        <v>9789.75</v>
      </c>
      <c r="F413" s="32">
        <v>10200</v>
      </c>
      <c r="G413" s="32">
        <v>10240.700000000001</v>
      </c>
      <c r="H413" s="32">
        <v>10850</v>
      </c>
    </row>
    <row r="414" spans="1:8" ht="11.1" customHeight="1" x14ac:dyDescent="0.2">
      <c r="A414" s="46" t="s">
        <v>624</v>
      </c>
      <c r="B414" s="44" t="s">
        <v>598</v>
      </c>
      <c r="C414" s="32">
        <v>23715</v>
      </c>
      <c r="D414" s="47">
        <v>24366</v>
      </c>
      <c r="E414" s="32">
        <v>23767.32</v>
      </c>
      <c r="F414" s="32">
        <v>26250</v>
      </c>
      <c r="G414" s="32">
        <v>22710</v>
      </c>
      <c r="H414" s="32">
        <v>29345</v>
      </c>
    </row>
    <row r="415" spans="1:8" ht="11.1" customHeight="1" x14ac:dyDescent="0.2">
      <c r="A415" s="46" t="s">
        <v>625</v>
      </c>
      <c r="B415" s="44" t="s">
        <v>600</v>
      </c>
      <c r="C415" s="32">
        <v>922.33</v>
      </c>
      <c r="D415" s="47">
        <v>575.5</v>
      </c>
      <c r="E415" s="32">
        <v>912.27</v>
      </c>
      <c r="F415" s="32">
        <v>1349</v>
      </c>
      <c r="G415" s="32">
        <v>1158.96</v>
      </c>
      <c r="H415" s="32">
        <v>1208</v>
      </c>
    </row>
    <row r="416" spans="1:8" ht="11.1" customHeight="1" x14ac:dyDescent="0.2">
      <c r="A416" s="46" t="s">
        <v>626</v>
      </c>
      <c r="B416" s="44" t="s">
        <v>602</v>
      </c>
      <c r="C416" s="32">
        <v>5911.31</v>
      </c>
      <c r="D416" s="47">
        <v>7015.94</v>
      </c>
      <c r="E416" s="32">
        <v>5775.16</v>
      </c>
      <c r="F416" s="32">
        <v>6761</v>
      </c>
      <c r="G416" s="32">
        <v>5448.75</v>
      </c>
      <c r="H416" s="32">
        <v>4430</v>
      </c>
    </row>
    <row r="417" spans="1:8" ht="11.1" customHeight="1" x14ac:dyDescent="0.2">
      <c r="A417" s="46" t="s">
        <v>627</v>
      </c>
      <c r="B417" s="44" t="s">
        <v>552</v>
      </c>
      <c r="C417" s="32">
        <v>3165</v>
      </c>
      <c r="D417" s="47">
        <v>7218.04</v>
      </c>
      <c r="E417" s="32">
        <v>8493.5400000000009</v>
      </c>
      <c r="F417" s="32">
        <v>9890</v>
      </c>
      <c r="G417" s="32">
        <v>9264</v>
      </c>
      <c r="H417" s="32">
        <v>15492.25</v>
      </c>
    </row>
    <row r="418" spans="1:8" ht="11.1" customHeight="1" x14ac:dyDescent="0.2">
      <c r="A418" s="46" t="s">
        <v>628</v>
      </c>
      <c r="B418" s="44" t="s">
        <v>536</v>
      </c>
      <c r="C418" s="32">
        <v>675</v>
      </c>
      <c r="D418" s="47">
        <v>450</v>
      </c>
      <c r="E418" s="32">
        <v>592.5</v>
      </c>
      <c r="F418" s="32">
        <v>0</v>
      </c>
      <c r="G418" s="32">
        <v>0</v>
      </c>
      <c r="H418" s="32">
        <v>0</v>
      </c>
    </row>
    <row r="419" spans="1:8" ht="11.1" customHeight="1" x14ac:dyDescent="0.2">
      <c r="A419" s="46" t="s">
        <v>629</v>
      </c>
      <c r="B419" s="44" t="s">
        <v>598</v>
      </c>
      <c r="C419" s="32">
        <v>0</v>
      </c>
      <c r="D419" s="47">
        <v>0</v>
      </c>
      <c r="E419" s="32">
        <v>0</v>
      </c>
      <c r="F419" s="32">
        <v>750</v>
      </c>
      <c r="G419" s="32">
        <v>600</v>
      </c>
      <c r="H419" s="32">
        <v>600</v>
      </c>
    </row>
    <row r="420" spans="1:8" ht="11.1" customHeight="1" x14ac:dyDescent="0.2">
      <c r="A420" s="46" t="s">
        <v>630</v>
      </c>
      <c r="B420" s="44" t="s">
        <v>600</v>
      </c>
      <c r="C420" s="32">
        <v>105</v>
      </c>
      <c r="D420" s="47">
        <v>50</v>
      </c>
      <c r="E420" s="32">
        <v>0</v>
      </c>
      <c r="F420" s="32">
        <v>105</v>
      </c>
      <c r="G420" s="32">
        <v>142.5</v>
      </c>
      <c r="H420" s="32">
        <v>52.5</v>
      </c>
    </row>
    <row r="421" spans="1:8" ht="11.1" customHeight="1" x14ac:dyDescent="0.2">
      <c r="A421" s="46" t="s">
        <v>631</v>
      </c>
      <c r="B421" s="44" t="s">
        <v>602</v>
      </c>
      <c r="C421" s="32">
        <v>782.34</v>
      </c>
      <c r="D421" s="47">
        <v>292.57</v>
      </c>
      <c r="E421" s="32">
        <v>297.87</v>
      </c>
      <c r="F421" s="32">
        <v>420</v>
      </c>
      <c r="G421" s="32">
        <v>420</v>
      </c>
      <c r="H421" s="32">
        <v>367.5</v>
      </c>
    </row>
    <row r="422" spans="1:8" ht="11.1" customHeight="1" x14ac:dyDescent="0.2">
      <c r="A422" s="46" t="s">
        <v>632</v>
      </c>
      <c r="B422" s="44" t="s">
        <v>552</v>
      </c>
      <c r="C422" s="32">
        <v>0</v>
      </c>
      <c r="D422" s="47">
        <v>0</v>
      </c>
      <c r="E422" s="32">
        <v>0</v>
      </c>
      <c r="F422" s="32">
        <v>0</v>
      </c>
      <c r="G422" s="32">
        <v>0</v>
      </c>
      <c r="H422" s="32">
        <v>0</v>
      </c>
    </row>
    <row r="423" spans="1:8" ht="11.1" customHeight="1" x14ac:dyDescent="0.2">
      <c r="A423" s="46" t="s">
        <v>633</v>
      </c>
      <c r="B423" s="44" t="s">
        <v>634</v>
      </c>
      <c r="C423" s="32">
        <v>0</v>
      </c>
      <c r="D423" s="47">
        <v>45</v>
      </c>
      <c r="E423" s="32">
        <v>0</v>
      </c>
      <c r="F423" s="32">
        <v>0</v>
      </c>
      <c r="G423" s="32">
        <v>0</v>
      </c>
      <c r="H423" s="32">
        <v>0</v>
      </c>
    </row>
    <row r="424" spans="1:8" ht="11.1" customHeight="1" x14ac:dyDescent="0.2">
      <c r="A424" s="46" t="s">
        <v>635</v>
      </c>
      <c r="B424" s="44" t="s">
        <v>376</v>
      </c>
      <c r="C424" s="32">
        <v>6461.38</v>
      </c>
      <c r="D424" s="47">
        <v>7978.34</v>
      </c>
      <c r="E424" s="32">
        <v>9603.0499999999993</v>
      </c>
      <c r="F424" s="32">
        <v>9961.7800000000007</v>
      </c>
      <c r="G424" s="32">
        <v>9948.84</v>
      </c>
      <c r="H424" s="32">
        <v>10310.299999999999</v>
      </c>
    </row>
    <row r="425" spans="1:8" ht="11.1" customHeight="1" x14ac:dyDescent="0.2">
      <c r="A425" s="46" t="s">
        <v>636</v>
      </c>
      <c r="B425" s="44" t="s">
        <v>378</v>
      </c>
      <c r="C425" s="32">
        <v>58353.57</v>
      </c>
      <c r="D425" s="47">
        <v>65635.81</v>
      </c>
      <c r="E425" s="32">
        <v>68864.100000000006</v>
      </c>
      <c r="F425" s="32">
        <v>71444.929999999993</v>
      </c>
      <c r="G425" s="32">
        <v>71729.33</v>
      </c>
      <c r="H425" s="32">
        <v>74143.539999999994</v>
      </c>
    </row>
    <row r="426" spans="1:8" ht="11.1" customHeight="1" x14ac:dyDescent="0.2">
      <c r="A426" s="46" t="s">
        <v>637</v>
      </c>
      <c r="B426" s="44" t="s">
        <v>638</v>
      </c>
      <c r="C426" s="32">
        <v>0</v>
      </c>
      <c r="D426" s="47">
        <v>0</v>
      </c>
      <c r="E426" s="32">
        <v>0</v>
      </c>
      <c r="F426" s="32">
        <v>0</v>
      </c>
      <c r="G426" s="32">
        <v>0</v>
      </c>
      <c r="H426" s="32">
        <v>0</v>
      </c>
    </row>
    <row r="427" spans="1:8" ht="11.1" customHeight="1" x14ac:dyDescent="0.2">
      <c r="A427" s="46" t="s">
        <v>639</v>
      </c>
      <c r="B427" s="44" t="s">
        <v>80</v>
      </c>
      <c r="C427" s="32">
        <v>586.49</v>
      </c>
      <c r="D427" s="47">
        <v>1831.98</v>
      </c>
      <c r="E427" s="32">
        <v>2000</v>
      </c>
      <c r="F427" s="32">
        <v>4000</v>
      </c>
      <c r="G427" s="32">
        <v>4000</v>
      </c>
      <c r="H427" s="32">
        <v>4000</v>
      </c>
    </row>
    <row r="428" spans="1:8" ht="11.1" customHeight="1" x14ac:dyDescent="0.2">
      <c r="A428" s="46" t="s">
        <v>640</v>
      </c>
      <c r="B428" s="44" t="s">
        <v>168</v>
      </c>
      <c r="C428" s="32">
        <v>10512.42</v>
      </c>
      <c r="D428" s="47">
        <v>10329.42</v>
      </c>
      <c r="E428" s="32">
        <v>11253.41</v>
      </c>
      <c r="F428" s="32">
        <v>11736</v>
      </c>
      <c r="G428" s="32">
        <v>11447</v>
      </c>
      <c r="H428" s="32">
        <v>10842</v>
      </c>
    </row>
    <row r="429" spans="1:8" ht="11.1" customHeight="1" x14ac:dyDescent="0.2">
      <c r="A429" s="46" t="s">
        <v>641</v>
      </c>
      <c r="B429" s="44" t="s">
        <v>90</v>
      </c>
      <c r="C429" s="32">
        <v>6233.09</v>
      </c>
      <c r="D429" s="47">
        <v>3276.07</v>
      </c>
      <c r="E429" s="32">
        <v>3325.2</v>
      </c>
      <c r="F429" s="32">
        <v>2933</v>
      </c>
      <c r="G429" s="32">
        <v>2933</v>
      </c>
      <c r="H429" s="32">
        <v>2916</v>
      </c>
    </row>
    <row r="430" spans="1:8" ht="11.1" customHeight="1" x14ac:dyDescent="0.2">
      <c r="A430" s="46" t="s">
        <v>642</v>
      </c>
      <c r="B430" s="44" t="s">
        <v>94</v>
      </c>
      <c r="C430" s="32">
        <v>0</v>
      </c>
      <c r="D430" s="47">
        <v>0</v>
      </c>
      <c r="E430" s="32">
        <v>663</v>
      </c>
      <c r="F430" s="32">
        <v>1592</v>
      </c>
      <c r="G430" s="32">
        <v>1591.2</v>
      </c>
      <c r="H430" s="32">
        <v>1592</v>
      </c>
    </row>
    <row r="431" spans="1:8" ht="11.1" customHeight="1" x14ac:dyDescent="0.2">
      <c r="A431" s="46" t="s">
        <v>643</v>
      </c>
      <c r="B431" s="44" t="s">
        <v>98</v>
      </c>
      <c r="C431" s="32">
        <v>545.35</v>
      </c>
      <c r="D431" s="47">
        <v>393</v>
      </c>
      <c r="E431" s="32">
        <v>578.38</v>
      </c>
      <c r="F431" s="32">
        <v>1000</v>
      </c>
      <c r="G431" s="32">
        <v>1000</v>
      </c>
      <c r="H431" s="32">
        <v>1000</v>
      </c>
    </row>
    <row r="432" spans="1:8" ht="11.1" customHeight="1" x14ac:dyDescent="0.2">
      <c r="A432" s="46" t="s">
        <v>644</v>
      </c>
      <c r="B432" s="44" t="s">
        <v>109</v>
      </c>
      <c r="C432" s="32">
        <v>20712.48</v>
      </c>
      <c r="D432" s="47">
        <v>21876.36</v>
      </c>
      <c r="E432" s="32">
        <v>22006.2</v>
      </c>
      <c r="F432" s="32">
        <v>21077.200000000001</v>
      </c>
      <c r="G432" s="32">
        <v>21077.200000000001</v>
      </c>
      <c r="H432" s="32">
        <v>20236.080000000002</v>
      </c>
    </row>
    <row r="433" spans="1:8" ht="11.1" customHeight="1" x14ac:dyDescent="0.2">
      <c r="A433" s="46" t="s">
        <v>645</v>
      </c>
      <c r="B433" s="44" t="s">
        <v>113</v>
      </c>
      <c r="C433" s="32">
        <v>3492.32</v>
      </c>
      <c r="D433" s="47">
        <v>1541.41</v>
      </c>
      <c r="E433" s="32">
        <v>3724.81</v>
      </c>
      <c r="F433" s="32">
        <v>4050</v>
      </c>
      <c r="G433" s="32">
        <v>3976</v>
      </c>
      <c r="H433" s="32">
        <v>4050</v>
      </c>
    </row>
    <row r="434" spans="1:8" ht="11.1" customHeight="1" x14ac:dyDescent="0.2">
      <c r="A434" s="46" t="s">
        <v>646</v>
      </c>
      <c r="B434" s="44" t="s">
        <v>117</v>
      </c>
      <c r="C434" s="32">
        <v>3000</v>
      </c>
      <c r="D434" s="47">
        <v>3000</v>
      </c>
      <c r="E434" s="32">
        <v>3020.83</v>
      </c>
      <c r="F434" s="32">
        <v>0</v>
      </c>
      <c r="G434" s="32">
        <v>909</v>
      </c>
      <c r="H434" s="32">
        <v>1000</v>
      </c>
    </row>
    <row r="435" spans="1:8" ht="11.1" customHeight="1" x14ac:dyDescent="0.2">
      <c r="A435" s="46" t="s">
        <v>647</v>
      </c>
      <c r="B435" s="44" t="s">
        <v>648</v>
      </c>
      <c r="C435" s="32">
        <v>32528.84</v>
      </c>
      <c r="D435" s="47">
        <v>30330.47</v>
      </c>
      <c r="E435" s="32">
        <v>32011.79</v>
      </c>
      <c r="F435" s="32">
        <v>33870</v>
      </c>
      <c r="G435" s="32">
        <v>34010.339999999997</v>
      </c>
      <c r="H435" s="32">
        <v>33870</v>
      </c>
    </row>
    <row r="436" spans="1:8" ht="11.1" customHeight="1" x14ac:dyDescent="0.2">
      <c r="A436" s="46" t="s">
        <v>649</v>
      </c>
      <c r="B436" s="44" t="s">
        <v>121</v>
      </c>
      <c r="C436" s="32">
        <v>2069.86</v>
      </c>
      <c r="D436" s="47">
        <v>2000</v>
      </c>
      <c r="E436" s="32">
        <v>2000</v>
      </c>
      <c r="F436" s="32">
        <v>2500</v>
      </c>
      <c r="G436" s="32">
        <v>2000</v>
      </c>
      <c r="H436" s="32">
        <v>2000</v>
      </c>
    </row>
    <row r="437" spans="1:8" ht="11.1" customHeight="1" x14ac:dyDescent="0.2">
      <c r="A437" s="46" t="s">
        <v>650</v>
      </c>
      <c r="B437" s="44" t="s">
        <v>125</v>
      </c>
      <c r="C437" s="32">
        <v>57.99</v>
      </c>
      <c r="D437" s="47">
        <v>2202.5</v>
      </c>
      <c r="E437" s="32">
        <v>0</v>
      </c>
      <c r="F437" s="32">
        <v>0</v>
      </c>
      <c r="G437" s="32">
        <v>0</v>
      </c>
      <c r="H437" s="32">
        <v>0</v>
      </c>
    </row>
    <row r="438" spans="1:8" ht="11.1" customHeight="1" x14ac:dyDescent="0.2">
      <c r="A438" s="46" t="s">
        <v>651</v>
      </c>
      <c r="B438" s="44" t="s">
        <v>252</v>
      </c>
      <c r="C438" s="32">
        <v>0</v>
      </c>
      <c r="D438" s="47">
        <v>0</v>
      </c>
      <c r="E438" s="32">
        <v>0</v>
      </c>
      <c r="F438" s="32">
        <v>1000</v>
      </c>
      <c r="G438" s="32">
        <v>15</v>
      </c>
      <c r="H438" s="32">
        <v>0</v>
      </c>
    </row>
    <row r="439" spans="1:8" ht="11.1" customHeight="1" x14ac:dyDescent="0.2">
      <c r="A439" s="46" t="s">
        <v>652</v>
      </c>
      <c r="B439" s="44" t="s">
        <v>139</v>
      </c>
      <c r="C439" s="32">
        <v>89370.69</v>
      </c>
      <c r="D439" s="47">
        <v>78545.05</v>
      </c>
      <c r="E439" s="32">
        <v>79302.53</v>
      </c>
      <c r="F439" s="32">
        <v>88037.759999999995</v>
      </c>
      <c r="G439" s="32">
        <v>70105.72</v>
      </c>
      <c r="H439" s="32">
        <v>82767.28</v>
      </c>
    </row>
    <row r="440" spans="1:8" ht="11.1" customHeight="1" x14ac:dyDescent="0.2">
      <c r="A440" s="46" t="s">
        <v>653</v>
      </c>
      <c r="B440" s="44" t="s">
        <v>654</v>
      </c>
      <c r="C440" s="32">
        <v>0</v>
      </c>
      <c r="D440" s="47">
        <v>-8393.2800000000007</v>
      </c>
      <c r="E440" s="32">
        <v>-25876.7</v>
      </c>
      <c r="F440" s="32">
        <v>-66922.45</v>
      </c>
      <c r="G440" s="32">
        <v>0</v>
      </c>
      <c r="H440" s="32">
        <v>-37627.11</v>
      </c>
    </row>
    <row r="441" spans="1:8" ht="11.1" customHeight="1" x14ac:dyDescent="0.2">
      <c r="A441" s="46" t="s">
        <v>655</v>
      </c>
      <c r="B441" s="44" t="s">
        <v>656</v>
      </c>
      <c r="C441" s="32">
        <v>53465.56</v>
      </c>
      <c r="D441" s="47">
        <v>0</v>
      </c>
      <c r="E441" s="32">
        <v>0</v>
      </c>
      <c r="F441" s="32">
        <v>0</v>
      </c>
      <c r="G441" s="32">
        <v>44466.73</v>
      </c>
      <c r="H441" s="32">
        <v>0</v>
      </c>
    </row>
    <row r="442" spans="1:8" ht="11.1" customHeight="1" x14ac:dyDescent="0.2">
      <c r="A442" s="46" t="s">
        <v>657</v>
      </c>
      <c r="B442" s="44" t="s">
        <v>270</v>
      </c>
      <c r="C442" s="32">
        <v>68432.460000000006</v>
      </c>
      <c r="D442" s="47">
        <v>111793.98</v>
      </c>
      <c r="E442" s="32">
        <v>107222.85</v>
      </c>
      <c r="F442" s="32">
        <v>94500</v>
      </c>
      <c r="G442" s="32">
        <v>110000</v>
      </c>
      <c r="H442" s="32">
        <v>110000</v>
      </c>
    </row>
    <row r="443" spans="1:8" ht="11.1" customHeight="1" x14ac:dyDescent="0.2">
      <c r="A443" s="46" t="s">
        <v>658</v>
      </c>
      <c r="B443" s="44" t="s">
        <v>60</v>
      </c>
      <c r="C443" s="32">
        <v>79314.02</v>
      </c>
      <c r="D443" s="47">
        <v>61646.41</v>
      </c>
      <c r="E443" s="32">
        <v>63677.74</v>
      </c>
      <c r="F443" s="32">
        <v>62000</v>
      </c>
      <c r="G443" s="32">
        <v>55000</v>
      </c>
      <c r="H443" s="32">
        <v>58000</v>
      </c>
    </row>
    <row r="444" spans="1:8" ht="11.1" customHeight="1" x14ac:dyDescent="0.2">
      <c r="A444" s="46" t="s">
        <v>659</v>
      </c>
      <c r="B444" s="44" t="s">
        <v>376</v>
      </c>
      <c r="C444" s="32">
        <v>6461.32</v>
      </c>
      <c r="D444" s="47">
        <v>7978.34</v>
      </c>
      <c r="E444" s="32">
        <v>9603.0499999999993</v>
      </c>
      <c r="F444" s="32">
        <v>9961.7800000000007</v>
      </c>
      <c r="G444" s="32">
        <v>9948.84</v>
      </c>
      <c r="H444" s="32">
        <v>10310.299999999999</v>
      </c>
    </row>
    <row r="445" spans="1:8" ht="11.1" customHeight="1" x14ac:dyDescent="0.2">
      <c r="A445" s="46" t="s">
        <v>660</v>
      </c>
      <c r="B445" s="44" t="s">
        <v>378</v>
      </c>
      <c r="C445" s="32">
        <v>41799.97</v>
      </c>
      <c r="D445" s="47">
        <v>37397.81</v>
      </c>
      <c r="E445" s="32">
        <v>37945.32</v>
      </c>
      <c r="F445" s="32">
        <v>39604.730000000003</v>
      </c>
      <c r="G445" s="32">
        <v>40849.730000000003</v>
      </c>
      <c r="H445" s="32">
        <v>40711.85</v>
      </c>
    </row>
    <row r="446" spans="1:8" ht="11.1" customHeight="1" x14ac:dyDescent="0.2">
      <c r="A446" s="46" t="s">
        <v>661</v>
      </c>
      <c r="B446" s="44" t="s">
        <v>229</v>
      </c>
      <c r="C446" s="32">
        <v>854.02</v>
      </c>
      <c r="D446" s="47">
        <v>-153.38999999999999</v>
      </c>
      <c r="E446" s="32">
        <v>25.76</v>
      </c>
      <c r="F446" s="32">
        <v>832</v>
      </c>
      <c r="G446" s="32">
        <v>278.39999999999998</v>
      </c>
      <c r="H446" s="32">
        <v>861.08</v>
      </c>
    </row>
    <row r="447" spans="1:8" ht="11.1" customHeight="1" x14ac:dyDescent="0.2">
      <c r="A447" s="46" t="s">
        <v>662</v>
      </c>
      <c r="B447" s="44" t="s">
        <v>76</v>
      </c>
      <c r="C447" s="32">
        <v>24677.22</v>
      </c>
      <c r="D447" s="47">
        <v>25888.49</v>
      </c>
      <c r="E447" s="32">
        <v>20325.099999999999</v>
      </c>
      <c r="F447" s="32">
        <v>37184</v>
      </c>
      <c r="G447" s="32">
        <v>20105.61</v>
      </c>
      <c r="H447" s="32">
        <v>43786</v>
      </c>
    </row>
    <row r="448" spans="1:8" ht="11.1" customHeight="1" x14ac:dyDescent="0.2">
      <c r="A448" s="46" t="s">
        <v>663</v>
      </c>
      <c r="B448" s="44" t="s">
        <v>80</v>
      </c>
      <c r="C448" s="32">
        <v>13933.77</v>
      </c>
      <c r="D448" s="47">
        <v>14767.1</v>
      </c>
      <c r="E448" s="32">
        <v>9577.4599999999991</v>
      </c>
      <c r="F448" s="32">
        <v>11520</v>
      </c>
      <c r="G448" s="32">
        <v>11200.67</v>
      </c>
      <c r="H448" s="32">
        <v>11940</v>
      </c>
    </row>
    <row r="449" spans="1:8" ht="11.1" customHeight="1" x14ac:dyDescent="0.2">
      <c r="A449" s="46" t="s">
        <v>664</v>
      </c>
      <c r="B449" s="44" t="s">
        <v>94</v>
      </c>
      <c r="C449" s="32">
        <v>2134.5</v>
      </c>
      <c r="D449" s="47">
        <v>2031.42</v>
      </c>
      <c r="E449" s="32">
        <v>2886.31</v>
      </c>
      <c r="F449" s="32">
        <v>2870</v>
      </c>
      <c r="G449" s="32">
        <v>2300</v>
      </c>
      <c r="H449" s="32">
        <v>2870</v>
      </c>
    </row>
    <row r="450" spans="1:8" ht="11.1" customHeight="1" x14ac:dyDescent="0.2">
      <c r="A450" s="46" t="s">
        <v>665</v>
      </c>
      <c r="B450" s="44" t="s">
        <v>98</v>
      </c>
      <c r="C450" s="32">
        <v>1528.5</v>
      </c>
      <c r="D450" s="47">
        <v>1144.82</v>
      </c>
      <c r="E450" s="32">
        <v>1637.5</v>
      </c>
      <c r="F450" s="32">
        <v>1105</v>
      </c>
      <c r="G450" s="32">
        <v>1570.75</v>
      </c>
      <c r="H450" s="32">
        <v>1320</v>
      </c>
    </row>
    <row r="451" spans="1:8" ht="11.1" customHeight="1" x14ac:dyDescent="0.2">
      <c r="A451" s="46" t="s">
        <v>666</v>
      </c>
      <c r="B451" s="44" t="s">
        <v>298</v>
      </c>
      <c r="C451" s="32">
        <v>5585</v>
      </c>
      <c r="D451" s="47">
        <v>5500</v>
      </c>
      <c r="E451" s="32">
        <v>9330.5</v>
      </c>
      <c r="F451" s="32">
        <v>7620</v>
      </c>
      <c r="G451" s="32">
        <v>7620</v>
      </c>
      <c r="H451" s="32">
        <v>2500</v>
      </c>
    </row>
    <row r="452" spans="1:8" ht="11.1" customHeight="1" x14ac:dyDescent="0.2">
      <c r="A452" s="46" t="s">
        <v>667</v>
      </c>
      <c r="B452" s="44" t="s">
        <v>668</v>
      </c>
      <c r="C452" s="32">
        <v>0</v>
      </c>
      <c r="D452" s="47">
        <v>0</v>
      </c>
      <c r="E452" s="32">
        <v>0</v>
      </c>
      <c r="F452" s="32">
        <v>800</v>
      </c>
      <c r="G452" s="32">
        <v>800</v>
      </c>
      <c r="H452" s="32">
        <v>800</v>
      </c>
    </row>
    <row r="453" spans="1:8" ht="11.1" customHeight="1" x14ac:dyDescent="0.2">
      <c r="A453" s="46" t="s">
        <v>669</v>
      </c>
      <c r="B453" s="44" t="s">
        <v>670</v>
      </c>
      <c r="C453" s="32">
        <v>0</v>
      </c>
      <c r="D453" s="47">
        <v>825</v>
      </c>
      <c r="E453" s="32">
        <v>1555.1</v>
      </c>
      <c r="F453" s="32">
        <v>1680</v>
      </c>
      <c r="G453" s="32">
        <v>2690.1</v>
      </c>
      <c r="H453" s="32">
        <v>1500</v>
      </c>
    </row>
    <row r="454" spans="1:8" ht="11.1" customHeight="1" x14ac:dyDescent="0.2">
      <c r="A454" s="46" t="s">
        <v>671</v>
      </c>
      <c r="B454" s="44" t="s">
        <v>300</v>
      </c>
      <c r="C454" s="32">
        <v>0</v>
      </c>
      <c r="D454" s="47">
        <v>91</v>
      </c>
      <c r="E454" s="32">
        <v>182</v>
      </c>
      <c r="F454" s="32">
        <v>2347</v>
      </c>
      <c r="G454" s="32">
        <v>707.5</v>
      </c>
      <c r="H454" s="32">
        <v>1411</v>
      </c>
    </row>
    <row r="455" spans="1:8" ht="11.1" customHeight="1" x14ac:dyDescent="0.2">
      <c r="A455" s="46" t="s">
        <v>672</v>
      </c>
      <c r="B455" s="44" t="s">
        <v>302</v>
      </c>
      <c r="C455" s="32">
        <v>4539.75</v>
      </c>
      <c r="D455" s="47">
        <v>5003.2</v>
      </c>
      <c r="E455" s="32">
        <v>2828</v>
      </c>
      <c r="F455" s="32">
        <v>5006.4799999999996</v>
      </c>
      <c r="G455" s="32">
        <v>2466.5</v>
      </c>
      <c r="H455" s="32">
        <v>4700</v>
      </c>
    </row>
    <row r="456" spans="1:8" ht="11.1" customHeight="1" x14ac:dyDescent="0.2">
      <c r="A456" s="46" t="s">
        <v>673</v>
      </c>
      <c r="B456" s="44" t="s">
        <v>100</v>
      </c>
      <c r="C456" s="32">
        <v>5652.09</v>
      </c>
      <c r="D456" s="47">
        <v>2749.44</v>
      </c>
      <c r="E456" s="32">
        <v>776.9</v>
      </c>
      <c r="F456" s="32">
        <v>2250</v>
      </c>
      <c r="G456" s="32">
        <v>2000</v>
      </c>
      <c r="H456" s="32">
        <v>2300</v>
      </c>
    </row>
    <row r="457" spans="1:8" ht="11.1" customHeight="1" x14ac:dyDescent="0.2">
      <c r="A457" s="46" t="s">
        <v>674</v>
      </c>
      <c r="B457" s="44" t="s">
        <v>106</v>
      </c>
      <c r="C457" s="32">
        <v>338</v>
      </c>
      <c r="D457" s="47">
        <v>142</v>
      </c>
      <c r="E457" s="32">
        <v>839.5</v>
      </c>
      <c r="F457" s="32">
        <v>1250</v>
      </c>
      <c r="G457" s="32">
        <v>219</v>
      </c>
      <c r="H457" s="32">
        <v>2500</v>
      </c>
    </row>
    <row r="458" spans="1:8" ht="11.1" customHeight="1" x14ac:dyDescent="0.2">
      <c r="A458" s="46" t="s">
        <v>675</v>
      </c>
      <c r="B458" s="44" t="s">
        <v>109</v>
      </c>
      <c r="C458" s="32">
        <v>7961.76</v>
      </c>
      <c r="D458" s="47">
        <v>8323.08</v>
      </c>
      <c r="E458" s="32">
        <v>8481</v>
      </c>
      <c r="F458" s="32">
        <v>8181.38</v>
      </c>
      <c r="G458" s="32">
        <v>8181.38</v>
      </c>
      <c r="H458" s="32">
        <v>3930.74</v>
      </c>
    </row>
    <row r="459" spans="1:8" ht="11.1" customHeight="1" x14ac:dyDescent="0.2">
      <c r="A459" s="46" t="s">
        <v>676</v>
      </c>
      <c r="B459" s="44" t="s">
        <v>117</v>
      </c>
      <c r="C459" s="32">
        <v>5426.25</v>
      </c>
      <c r="D459" s="47">
        <v>6405.3</v>
      </c>
      <c r="E459" s="32">
        <v>4038.5</v>
      </c>
      <c r="F459" s="32">
        <v>8630</v>
      </c>
      <c r="G459" s="32">
        <v>5500</v>
      </c>
      <c r="H459" s="32">
        <v>5590</v>
      </c>
    </row>
    <row r="460" spans="1:8" ht="11.1" customHeight="1" x14ac:dyDescent="0.2">
      <c r="A460" s="46" t="s">
        <v>677</v>
      </c>
      <c r="B460" s="44" t="s">
        <v>123</v>
      </c>
      <c r="C460" s="32">
        <v>1273.33</v>
      </c>
      <c r="D460" s="47">
        <v>1838.94</v>
      </c>
      <c r="E460" s="32">
        <v>2593.5500000000002</v>
      </c>
      <c r="F460" s="32">
        <v>2500</v>
      </c>
      <c r="G460" s="32">
        <v>2336.8200000000002</v>
      </c>
      <c r="H460" s="32">
        <v>5500</v>
      </c>
    </row>
    <row r="461" spans="1:8" ht="11.1" customHeight="1" x14ac:dyDescent="0.2">
      <c r="A461" s="46" t="s">
        <v>678</v>
      </c>
      <c r="B461" s="44" t="s">
        <v>125</v>
      </c>
      <c r="C461" s="32">
        <v>1249.68</v>
      </c>
      <c r="D461" s="47">
        <v>2865.57</v>
      </c>
      <c r="E461" s="32">
        <v>1232.33</v>
      </c>
      <c r="F461" s="32">
        <v>2500</v>
      </c>
      <c r="G461" s="32">
        <v>2070.69</v>
      </c>
      <c r="H461" s="32">
        <v>3000</v>
      </c>
    </row>
    <row r="462" spans="1:8" ht="11.1" customHeight="1" x14ac:dyDescent="0.2">
      <c r="A462" s="46" t="s">
        <v>679</v>
      </c>
      <c r="B462" s="44" t="s">
        <v>252</v>
      </c>
      <c r="C462" s="32">
        <v>639.98</v>
      </c>
      <c r="D462" s="47">
        <v>202.34</v>
      </c>
      <c r="E462" s="32">
        <v>6.16</v>
      </c>
      <c r="F462" s="32">
        <v>250</v>
      </c>
      <c r="G462" s="32">
        <v>0</v>
      </c>
      <c r="H462" s="32">
        <v>250</v>
      </c>
    </row>
    <row r="463" spans="1:8" ht="11.1" customHeight="1" x14ac:dyDescent="0.2">
      <c r="A463" s="46" t="s">
        <v>680</v>
      </c>
      <c r="B463" s="44" t="s">
        <v>133</v>
      </c>
      <c r="C463" s="32">
        <v>204.41</v>
      </c>
      <c r="D463" s="47">
        <v>5.07</v>
      </c>
      <c r="E463" s="32">
        <v>85.2</v>
      </c>
      <c r="F463" s="32">
        <v>5570</v>
      </c>
      <c r="G463" s="32">
        <v>14500</v>
      </c>
      <c r="H463" s="32">
        <v>15500</v>
      </c>
    </row>
    <row r="464" spans="1:8" ht="11.1" customHeight="1" x14ac:dyDescent="0.2">
      <c r="A464" s="46" t="s">
        <v>681</v>
      </c>
      <c r="B464" s="44" t="s">
        <v>135</v>
      </c>
      <c r="C464" s="32">
        <v>0</v>
      </c>
      <c r="D464" s="47">
        <v>352.6</v>
      </c>
      <c r="E464" s="32">
        <v>10000</v>
      </c>
      <c r="F464" s="32">
        <v>10000</v>
      </c>
      <c r="G464" s="32">
        <v>10000</v>
      </c>
      <c r="H464" s="32">
        <v>10000</v>
      </c>
    </row>
    <row r="465" spans="1:8" ht="11.1" customHeight="1" x14ac:dyDescent="0.2">
      <c r="A465" s="46" t="s">
        <v>682</v>
      </c>
      <c r="B465" s="44" t="s">
        <v>683</v>
      </c>
      <c r="C465" s="32">
        <v>0</v>
      </c>
      <c r="D465" s="47">
        <v>26090</v>
      </c>
      <c r="E465" s="32">
        <v>0</v>
      </c>
      <c r="F465" s="32">
        <v>0</v>
      </c>
      <c r="G465" s="32">
        <v>0</v>
      </c>
      <c r="H465" s="32">
        <v>0</v>
      </c>
    </row>
    <row r="466" spans="1:8" ht="11.1" customHeight="1" x14ac:dyDescent="0.2">
      <c r="A466" s="46" t="s">
        <v>684</v>
      </c>
      <c r="B466" s="44" t="s">
        <v>685</v>
      </c>
      <c r="C466" s="32">
        <v>0</v>
      </c>
      <c r="D466" s="47">
        <v>0</v>
      </c>
      <c r="E466" s="32">
        <v>15720</v>
      </c>
      <c r="F466" s="32">
        <v>30000</v>
      </c>
      <c r="G466" s="32">
        <v>30000</v>
      </c>
      <c r="H466" s="32">
        <v>0</v>
      </c>
    </row>
    <row r="467" spans="1:8" ht="11.1" customHeight="1" x14ac:dyDescent="0.2">
      <c r="A467" s="46" t="s">
        <v>686</v>
      </c>
      <c r="B467" s="44" t="s">
        <v>687</v>
      </c>
      <c r="C467" s="32">
        <v>0</v>
      </c>
      <c r="D467" s="47">
        <v>0</v>
      </c>
      <c r="E467" s="32">
        <v>0</v>
      </c>
      <c r="F467" s="32">
        <v>12000</v>
      </c>
      <c r="G467" s="32">
        <v>0</v>
      </c>
      <c r="H467" s="32">
        <v>12000</v>
      </c>
    </row>
    <row r="468" spans="1:8" ht="11.1" customHeight="1" x14ac:dyDescent="0.2">
      <c r="A468" s="46" t="s">
        <v>688</v>
      </c>
      <c r="B468" s="44" t="s">
        <v>689</v>
      </c>
      <c r="C468" s="32">
        <v>0</v>
      </c>
      <c r="D468" s="47">
        <v>9148.7999999999993</v>
      </c>
      <c r="E468" s="32">
        <v>0</v>
      </c>
      <c r="F468" s="32">
        <v>0</v>
      </c>
      <c r="G468" s="32">
        <v>0</v>
      </c>
      <c r="H468" s="32">
        <v>0</v>
      </c>
    </row>
    <row r="469" spans="1:8" ht="11.1" customHeight="1" x14ac:dyDescent="0.2">
      <c r="A469" s="46" t="s">
        <v>1567</v>
      </c>
      <c r="B469" s="44" t="s">
        <v>1566</v>
      </c>
      <c r="C469" s="32">
        <v>0</v>
      </c>
      <c r="D469" s="47">
        <v>0</v>
      </c>
      <c r="E469" s="32">
        <v>0</v>
      </c>
      <c r="F469" s="32">
        <v>0</v>
      </c>
      <c r="G469" s="32">
        <v>0</v>
      </c>
      <c r="H469" s="32">
        <v>15000</v>
      </c>
    </row>
    <row r="470" spans="1:8" ht="11.1" customHeight="1" x14ac:dyDescent="0.2">
      <c r="A470" s="46" t="s">
        <v>1565</v>
      </c>
      <c r="B470" s="44" t="s">
        <v>1564</v>
      </c>
      <c r="C470" s="32">
        <v>0</v>
      </c>
      <c r="D470" s="47">
        <v>0</v>
      </c>
      <c r="E470" s="32">
        <v>0</v>
      </c>
      <c r="F470" s="32">
        <v>0</v>
      </c>
      <c r="G470" s="32">
        <v>0</v>
      </c>
      <c r="H470" s="32">
        <v>50000</v>
      </c>
    </row>
    <row r="471" spans="1:8" ht="11.1" customHeight="1" x14ac:dyDescent="0.2">
      <c r="A471" s="46" t="s">
        <v>690</v>
      </c>
      <c r="B471" s="44" t="s">
        <v>360</v>
      </c>
      <c r="C471" s="32">
        <v>0</v>
      </c>
      <c r="D471" s="47">
        <v>0</v>
      </c>
      <c r="E471" s="32">
        <v>0</v>
      </c>
      <c r="F471" s="32">
        <v>11000</v>
      </c>
      <c r="G471" s="32">
        <v>9678.4</v>
      </c>
      <c r="H471" s="32">
        <v>28000</v>
      </c>
    </row>
    <row r="472" spans="1:8" ht="11.1" customHeight="1" x14ac:dyDescent="0.2">
      <c r="A472" s="46" t="s">
        <v>691</v>
      </c>
      <c r="B472" s="44" t="s">
        <v>139</v>
      </c>
      <c r="C472" s="32">
        <v>13823.23</v>
      </c>
      <c r="D472" s="47">
        <v>10453.540000000001</v>
      </c>
      <c r="E472" s="32">
        <v>13693.8</v>
      </c>
      <c r="F472" s="32">
        <v>15232.34</v>
      </c>
      <c r="G472" s="32">
        <v>12129.73</v>
      </c>
      <c r="H472" s="32">
        <v>14320.44</v>
      </c>
    </row>
    <row r="473" spans="1:8" ht="11.1" customHeight="1" x14ac:dyDescent="0.2">
      <c r="A473" s="46" t="s">
        <v>692</v>
      </c>
      <c r="B473" s="44" t="s">
        <v>212</v>
      </c>
      <c r="C473" s="32">
        <v>9912.2000000000007</v>
      </c>
      <c r="D473" s="47">
        <v>9570.61</v>
      </c>
      <c r="E473" s="32">
        <v>11281.61</v>
      </c>
      <c r="F473" s="32">
        <v>11916.97</v>
      </c>
      <c r="G473" s="32">
        <v>12075.65</v>
      </c>
      <c r="H473" s="32">
        <v>11741.02</v>
      </c>
    </row>
    <row r="474" spans="1:8" ht="11.1" customHeight="1" x14ac:dyDescent="0.2">
      <c r="A474" s="46" t="s">
        <v>693</v>
      </c>
      <c r="B474" s="44" t="s">
        <v>654</v>
      </c>
      <c r="C474" s="32">
        <v>-248.5</v>
      </c>
      <c r="D474" s="47">
        <v>-5180.6899999999996</v>
      </c>
      <c r="E474" s="32">
        <v>0</v>
      </c>
      <c r="F474" s="32">
        <v>-85311.679999999993</v>
      </c>
      <c r="G474" s="32">
        <v>-44229.77</v>
      </c>
      <c r="H474" s="32">
        <v>-134342.43</v>
      </c>
    </row>
    <row r="475" spans="1:8" ht="11.1" customHeight="1" x14ac:dyDescent="0.2">
      <c r="A475" s="46" t="s">
        <v>1563</v>
      </c>
      <c r="B475" s="44" t="s">
        <v>656</v>
      </c>
      <c r="C475" s="32">
        <v>0</v>
      </c>
      <c r="D475" s="47">
        <v>0</v>
      </c>
      <c r="E475" s="32">
        <v>3855.94</v>
      </c>
      <c r="F475" s="32">
        <v>0</v>
      </c>
      <c r="G475" s="32">
        <v>0</v>
      </c>
      <c r="H475" s="32">
        <v>0</v>
      </c>
    </row>
    <row r="476" spans="1:8" ht="11.1" customHeight="1" x14ac:dyDescent="0.2">
      <c r="A476" s="46" t="s">
        <v>694</v>
      </c>
      <c r="B476" s="44" t="s">
        <v>376</v>
      </c>
      <c r="C476" s="32">
        <v>3230.65</v>
      </c>
      <c r="D476" s="47">
        <v>3989.15</v>
      </c>
      <c r="E476" s="32">
        <v>4801.3999999999996</v>
      </c>
      <c r="F476" s="32">
        <v>4980.8900000000003</v>
      </c>
      <c r="G476" s="32">
        <v>4974.41</v>
      </c>
      <c r="H476" s="32">
        <v>5155.1499999999996</v>
      </c>
    </row>
    <row r="477" spans="1:8" ht="11.1" customHeight="1" x14ac:dyDescent="0.2">
      <c r="A477" s="46" t="s">
        <v>695</v>
      </c>
      <c r="B477" s="44" t="s">
        <v>378</v>
      </c>
      <c r="C477" s="32">
        <v>8830.99</v>
      </c>
      <c r="D477" s="47">
        <v>14921.99</v>
      </c>
      <c r="E477" s="32">
        <v>15183.1</v>
      </c>
      <c r="F477" s="32">
        <v>15827.43</v>
      </c>
      <c r="G477" s="32">
        <v>16251.6</v>
      </c>
      <c r="H477" s="32">
        <v>16301.49</v>
      </c>
    </row>
    <row r="478" spans="1:8" ht="11.1" customHeight="1" x14ac:dyDescent="0.2">
      <c r="A478" s="46" t="s">
        <v>696</v>
      </c>
      <c r="B478" s="44" t="s">
        <v>227</v>
      </c>
      <c r="C478" s="32">
        <v>0</v>
      </c>
      <c r="D478" s="47">
        <v>0</v>
      </c>
      <c r="E478" s="32">
        <v>0</v>
      </c>
      <c r="F478" s="32">
        <v>0</v>
      </c>
      <c r="G478" s="32">
        <v>0</v>
      </c>
      <c r="H478" s="32">
        <v>0</v>
      </c>
    </row>
    <row r="479" spans="1:8" ht="11.1" customHeight="1" x14ac:dyDescent="0.2">
      <c r="A479" s="46" t="s">
        <v>697</v>
      </c>
      <c r="B479" s="44" t="s">
        <v>229</v>
      </c>
      <c r="C479" s="32">
        <v>13289.86</v>
      </c>
      <c r="D479" s="47">
        <v>14503.15</v>
      </c>
      <c r="E479" s="32">
        <v>11620.76</v>
      </c>
      <c r="F479" s="32">
        <v>14968.34</v>
      </c>
      <c r="G479" s="32">
        <v>11717.25</v>
      </c>
      <c r="H479" s="32">
        <v>15435.25</v>
      </c>
    </row>
    <row r="480" spans="1:8" ht="11.1" customHeight="1" x14ac:dyDescent="0.2">
      <c r="A480" s="46" t="s">
        <v>698</v>
      </c>
      <c r="B480" s="44" t="s">
        <v>232</v>
      </c>
      <c r="C480" s="32">
        <v>0</v>
      </c>
      <c r="D480" s="47">
        <v>233.02</v>
      </c>
      <c r="E480" s="32">
        <v>237.85</v>
      </c>
      <c r="F480" s="32">
        <v>0</v>
      </c>
      <c r="G480" s="32">
        <v>333.67</v>
      </c>
      <c r="H480" s="32">
        <v>0</v>
      </c>
    </row>
    <row r="481" spans="1:8" ht="11.1" customHeight="1" x14ac:dyDescent="0.2">
      <c r="A481" s="46" t="s">
        <v>699</v>
      </c>
      <c r="B481" s="44" t="s">
        <v>700</v>
      </c>
      <c r="C481" s="32">
        <v>1186.19</v>
      </c>
      <c r="D481" s="47">
        <v>557.57000000000005</v>
      </c>
      <c r="E481" s="32">
        <v>458.94</v>
      </c>
      <c r="F481" s="32">
        <v>3780</v>
      </c>
      <c r="G481" s="32">
        <v>1327.82</v>
      </c>
      <c r="H481" s="32">
        <v>3393</v>
      </c>
    </row>
    <row r="482" spans="1:8" ht="11.1" customHeight="1" x14ac:dyDescent="0.2">
      <c r="A482" s="46" t="s">
        <v>701</v>
      </c>
      <c r="B482" s="44" t="s">
        <v>76</v>
      </c>
      <c r="C482" s="32">
        <v>0</v>
      </c>
      <c r="D482" s="47">
        <v>35</v>
      </c>
      <c r="E482" s="32">
        <v>0</v>
      </c>
      <c r="F482" s="32">
        <v>0</v>
      </c>
      <c r="G482" s="32">
        <v>0</v>
      </c>
      <c r="H482" s="32">
        <v>0</v>
      </c>
    </row>
    <row r="483" spans="1:8" ht="11.1" customHeight="1" x14ac:dyDescent="0.2">
      <c r="A483" s="46" t="s">
        <v>702</v>
      </c>
      <c r="B483" s="44" t="s">
        <v>80</v>
      </c>
      <c r="C483" s="32">
        <v>100.99</v>
      </c>
      <c r="D483" s="47">
        <v>21.48</v>
      </c>
      <c r="E483" s="32">
        <v>13.49</v>
      </c>
      <c r="F483" s="32">
        <v>45</v>
      </c>
      <c r="G483" s="32">
        <v>100</v>
      </c>
      <c r="H483" s="32">
        <v>100</v>
      </c>
    </row>
    <row r="484" spans="1:8" ht="11.1" customHeight="1" x14ac:dyDescent="0.2">
      <c r="A484" s="46" t="s">
        <v>703</v>
      </c>
      <c r="B484" s="44" t="s">
        <v>94</v>
      </c>
      <c r="C484" s="32">
        <v>0</v>
      </c>
      <c r="D484" s="47">
        <v>0</v>
      </c>
      <c r="E484" s="32">
        <v>102</v>
      </c>
      <c r="F484" s="32">
        <v>245</v>
      </c>
      <c r="G484" s="32">
        <v>244.8</v>
      </c>
      <c r="H484" s="32">
        <v>245</v>
      </c>
    </row>
    <row r="485" spans="1:8" ht="11.1" customHeight="1" x14ac:dyDescent="0.2">
      <c r="A485" s="46" t="s">
        <v>704</v>
      </c>
      <c r="B485" s="44" t="s">
        <v>243</v>
      </c>
      <c r="C485" s="32">
        <v>0</v>
      </c>
      <c r="D485" s="47">
        <v>0</v>
      </c>
      <c r="E485" s="32">
        <v>0</v>
      </c>
      <c r="F485" s="32">
        <v>0</v>
      </c>
      <c r="G485" s="32">
        <v>0</v>
      </c>
      <c r="H485" s="32">
        <v>0</v>
      </c>
    </row>
    <row r="486" spans="1:8" ht="11.1" customHeight="1" x14ac:dyDescent="0.2">
      <c r="A486" s="46" t="s">
        <v>705</v>
      </c>
      <c r="B486" s="44" t="s">
        <v>109</v>
      </c>
      <c r="C486" s="32">
        <v>7050.84</v>
      </c>
      <c r="D486" s="47">
        <v>7443.96</v>
      </c>
      <c r="E486" s="32">
        <v>7517.88</v>
      </c>
      <c r="F486" s="32">
        <v>7231.97</v>
      </c>
      <c r="G486" s="32">
        <v>7231.97</v>
      </c>
      <c r="H486" s="32">
        <v>5571.91</v>
      </c>
    </row>
    <row r="487" spans="1:8" ht="11.1" customHeight="1" x14ac:dyDescent="0.2">
      <c r="A487" s="46" t="s">
        <v>706</v>
      </c>
      <c r="B487" s="44" t="s">
        <v>123</v>
      </c>
      <c r="C487" s="32">
        <v>0</v>
      </c>
      <c r="D487" s="47">
        <v>0</v>
      </c>
      <c r="E487" s="32">
        <v>0</v>
      </c>
      <c r="F487" s="32">
        <v>0</v>
      </c>
      <c r="G487" s="32">
        <v>0</v>
      </c>
      <c r="H487" s="32">
        <v>0</v>
      </c>
    </row>
    <row r="488" spans="1:8" ht="11.1" customHeight="1" x14ac:dyDescent="0.2">
      <c r="A488" s="46" t="s">
        <v>707</v>
      </c>
      <c r="B488" s="44" t="s">
        <v>125</v>
      </c>
      <c r="C488" s="32">
        <v>0</v>
      </c>
      <c r="D488" s="47">
        <v>0</v>
      </c>
      <c r="E488" s="32">
        <v>0</v>
      </c>
      <c r="F488" s="32">
        <v>0</v>
      </c>
      <c r="G488" s="32">
        <v>0</v>
      </c>
      <c r="H488" s="32">
        <v>0</v>
      </c>
    </row>
    <row r="489" spans="1:8" ht="11.1" customHeight="1" x14ac:dyDescent="0.2">
      <c r="A489" s="46" t="s">
        <v>708</v>
      </c>
      <c r="B489" s="44" t="s">
        <v>133</v>
      </c>
      <c r="C489" s="32">
        <v>0</v>
      </c>
      <c r="D489" s="47">
        <v>0</v>
      </c>
      <c r="E489" s="32">
        <v>1438.97</v>
      </c>
      <c r="F489" s="32">
        <v>1000</v>
      </c>
      <c r="G489" s="32">
        <v>1000</v>
      </c>
      <c r="H489" s="32">
        <v>500</v>
      </c>
    </row>
    <row r="490" spans="1:8" ht="11.1" customHeight="1" x14ac:dyDescent="0.2">
      <c r="A490" s="46" t="s">
        <v>709</v>
      </c>
      <c r="B490" s="44" t="s">
        <v>137</v>
      </c>
      <c r="C490" s="32">
        <v>2062.1</v>
      </c>
      <c r="D490" s="47">
        <v>1920.77</v>
      </c>
      <c r="E490" s="32">
        <v>1763.9</v>
      </c>
      <c r="F490" s="32">
        <v>3085</v>
      </c>
      <c r="G490" s="32">
        <v>1743.06</v>
      </c>
      <c r="H490" s="32">
        <v>2000</v>
      </c>
    </row>
    <row r="491" spans="1:8" ht="11.1" customHeight="1" x14ac:dyDescent="0.2">
      <c r="A491" s="46" t="s">
        <v>710</v>
      </c>
      <c r="B491" s="44" t="s">
        <v>139</v>
      </c>
      <c r="C491" s="32">
        <v>7642.45</v>
      </c>
      <c r="D491" s="47">
        <v>7255.97</v>
      </c>
      <c r="E491" s="32">
        <v>7325.61</v>
      </c>
      <c r="F491" s="32">
        <v>8132.52</v>
      </c>
      <c r="G491" s="32">
        <v>6476.04</v>
      </c>
      <c r="H491" s="32">
        <v>7645.66</v>
      </c>
    </row>
    <row r="492" spans="1:8" ht="11.1" customHeight="1" x14ac:dyDescent="0.2">
      <c r="A492" s="46" t="s">
        <v>711</v>
      </c>
      <c r="B492" s="44" t="s">
        <v>212</v>
      </c>
      <c r="C492" s="32">
        <v>15576.34</v>
      </c>
      <c r="D492" s="47">
        <v>15039.5</v>
      </c>
      <c r="E492" s="32">
        <v>17728.240000000002</v>
      </c>
      <c r="F492" s="32">
        <v>18726.669999999998</v>
      </c>
      <c r="G492" s="32">
        <v>18976.03</v>
      </c>
      <c r="H492" s="32">
        <v>18450.18</v>
      </c>
    </row>
    <row r="493" spans="1:8" ht="11.1" customHeight="1" x14ac:dyDescent="0.2">
      <c r="A493" s="46" t="s">
        <v>712</v>
      </c>
      <c r="B493" s="44" t="s">
        <v>654</v>
      </c>
      <c r="C493" s="32">
        <v>-58970.41</v>
      </c>
      <c r="D493" s="47">
        <v>-65921.56</v>
      </c>
      <c r="E493" s="32">
        <v>-68192.14</v>
      </c>
      <c r="F493" s="32">
        <v>-78022.820000000007</v>
      </c>
      <c r="G493" s="32">
        <v>-70376.649999999994</v>
      </c>
      <c r="H493" s="32">
        <v>-74797.64</v>
      </c>
    </row>
    <row r="494" spans="1:8" ht="11.1" customHeight="1" x14ac:dyDescent="0.2">
      <c r="A494" s="46" t="s">
        <v>713</v>
      </c>
      <c r="B494" s="44" t="s">
        <v>714</v>
      </c>
      <c r="C494" s="32">
        <v>33598.51</v>
      </c>
      <c r="D494" s="47">
        <v>35035.660000000003</v>
      </c>
      <c r="E494" s="32">
        <v>52665.5</v>
      </c>
      <c r="F494" s="32">
        <v>50541</v>
      </c>
      <c r="G494" s="32">
        <v>63496.7</v>
      </c>
      <c r="H494" s="32">
        <v>59565</v>
      </c>
    </row>
    <row r="495" spans="1:8" ht="11.1" customHeight="1" x14ac:dyDescent="0.2">
      <c r="A495" s="46" t="s">
        <v>715</v>
      </c>
      <c r="B495" s="44" t="s">
        <v>376</v>
      </c>
      <c r="C495" s="32">
        <v>3230.65</v>
      </c>
      <c r="D495" s="47">
        <v>3989.15</v>
      </c>
      <c r="E495" s="32">
        <v>4801.3999999999996</v>
      </c>
      <c r="F495" s="32">
        <v>4980.8900000000003</v>
      </c>
      <c r="G495" s="32">
        <v>4974.41</v>
      </c>
      <c r="H495" s="32">
        <v>5155.1499999999996</v>
      </c>
    </row>
    <row r="496" spans="1:8" ht="11.1" customHeight="1" x14ac:dyDescent="0.2">
      <c r="A496" s="46" t="s">
        <v>716</v>
      </c>
      <c r="B496" s="44" t="s">
        <v>378</v>
      </c>
      <c r="C496" s="32">
        <v>4043.09</v>
      </c>
      <c r="D496" s="47">
        <v>4163.2700000000004</v>
      </c>
      <c r="E496" s="32">
        <v>4515.78</v>
      </c>
      <c r="F496" s="32">
        <v>4680</v>
      </c>
      <c r="G496" s="32">
        <v>4301.2</v>
      </c>
      <c r="H496" s="32">
        <v>4607.4799999999996</v>
      </c>
    </row>
    <row r="497" spans="1:8" ht="11.1" customHeight="1" x14ac:dyDescent="0.2">
      <c r="A497" s="46" t="s">
        <v>717</v>
      </c>
      <c r="B497" s="44" t="s">
        <v>718</v>
      </c>
      <c r="C497" s="32">
        <v>19014.32</v>
      </c>
      <c r="D497" s="47">
        <v>21142.89</v>
      </c>
      <c r="E497" s="32">
        <v>17961.189999999999</v>
      </c>
      <c r="F497" s="32">
        <v>24539.75</v>
      </c>
      <c r="G497" s="32">
        <v>24666.6</v>
      </c>
      <c r="H497" s="32">
        <v>28243</v>
      </c>
    </row>
    <row r="498" spans="1:8" ht="11.1" customHeight="1" x14ac:dyDescent="0.2">
      <c r="A498" s="46" t="s">
        <v>719</v>
      </c>
      <c r="B498" s="44" t="s">
        <v>78</v>
      </c>
      <c r="C498" s="32">
        <v>16.48</v>
      </c>
      <c r="D498" s="47">
        <v>119.12</v>
      </c>
      <c r="E498" s="32">
        <v>0</v>
      </c>
      <c r="F498" s="32">
        <v>190</v>
      </c>
      <c r="G498" s="32">
        <v>0</v>
      </c>
      <c r="H498" s="32">
        <v>190</v>
      </c>
    </row>
    <row r="499" spans="1:8" ht="11.1" customHeight="1" x14ac:dyDescent="0.2">
      <c r="A499" s="46" t="s">
        <v>720</v>
      </c>
      <c r="B499" s="44" t="s">
        <v>80</v>
      </c>
      <c r="C499" s="32">
        <v>789.76</v>
      </c>
      <c r="D499" s="47">
        <v>555.21</v>
      </c>
      <c r="E499" s="32">
        <v>689.12</v>
      </c>
      <c r="F499" s="32">
        <v>1000</v>
      </c>
      <c r="G499" s="32">
        <v>700.54</v>
      </c>
      <c r="H499" s="32">
        <v>1320</v>
      </c>
    </row>
    <row r="500" spans="1:8" ht="11.1" customHeight="1" x14ac:dyDescent="0.2">
      <c r="A500" s="46" t="s">
        <v>721</v>
      </c>
      <c r="B500" s="44" t="s">
        <v>168</v>
      </c>
      <c r="C500" s="32">
        <v>372.87</v>
      </c>
      <c r="D500" s="47">
        <v>196.83</v>
      </c>
      <c r="E500" s="32">
        <v>196</v>
      </c>
      <c r="F500" s="32">
        <v>472</v>
      </c>
      <c r="G500" s="32">
        <v>471</v>
      </c>
      <c r="H500" s="32">
        <v>420</v>
      </c>
    </row>
    <row r="501" spans="1:8" ht="11.1" customHeight="1" x14ac:dyDescent="0.2">
      <c r="A501" s="46" t="s">
        <v>722</v>
      </c>
      <c r="B501" s="44" t="s">
        <v>90</v>
      </c>
      <c r="C501" s="32">
        <v>105.29</v>
      </c>
      <c r="D501" s="47">
        <v>50.78</v>
      </c>
      <c r="E501" s="32">
        <v>259</v>
      </c>
      <c r="F501" s="32">
        <v>414</v>
      </c>
      <c r="G501" s="32">
        <v>414</v>
      </c>
      <c r="H501" s="32">
        <v>413</v>
      </c>
    </row>
    <row r="502" spans="1:8" ht="11.1" customHeight="1" x14ac:dyDescent="0.2">
      <c r="A502" s="46" t="s">
        <v>723</v>
      </c>
      <c r="B502" s="44" t="s">
        <v>94</v>
      </c>
      <c r="C502" s="32">
        <v>10.199999999999999</v>
      </c>
      <c r="D502" s="47">
        <v>0</v>
      </c>
      <c r="E502" s="32">
        <v>61.2</v>
      </c>
      <c r="F502" s="32">
        <v>62</v>
      </c>
      <c r="G502" s="32">
        <v>61.2</v>
      </c>
      <c r="H502" s="32">
        <v>62</v>
      </c>
    </row>
    <row r="503" spans="1:8" ht="11.1" customHeight="1" x14ac:dyDescent="0.2">
      <c r="A503" s="46" t="s">
        <v>724</v>
      </c>
      <c r="B503" s="44" t="s">
        <v>98</v>
      </c>
      <c r="C503" s="32">
        <v>447.98</v>
      </c>
      <c r="D503" s="47">
        <v>808.5</v>
      </c>
      <c r="E503" s="32">
        <v>1836</v>
      </c>
      <c r="F503" s="32">
        <v>1580</v>
      </c>
      <c r="G503" s="32">
        <v>1474.69</v>
      </c>
      <c r="H503" s="32">
        <v>1520</v>
      </c>
    </row>
    <row r="504" spans="1:8" ht="11.1" customHeight="1" x14ac:dyDescent="0.2">
      <c r="A504" s="46" t="s">
        <v>725</v>
      </c>
      <c r="B504" s="44" t="s">
        <v>100</v>
      </c>
      <c r="C504" s="32">
        <v>750</v>
      </c>
      <c r="D504" s="47">
        <v>382.78</v>
      </c>
      <c r="E504" s="32">
        <v>275.94</v>
      </c>
      <c r="F504" s="32">
        <v>1700</v>
      </c>
      <c r="G504" s="32">
        <v>1000</v>
      </c>
      <c r="H504" s="32">
        <v>1100</v>
      </c>
    </row>
    <row r="505" spans="1:8" ht="11.1" customHeight="1" x14ac:dyDescent="0.2">
      <c r="A505" s="46" t="s">
        <v>726</v>
      </c>
      <c r="B505" s="44" t="s">
        <v>104</v>
      </c>
      <c r="C505" s="32">
        <v>165</v>
      </c>
      <c r="D505" s="47">
        <v>0</v>
      </c>
      <c r="E505" s="32">
        <v>200</v>
      </c>
      <c r="F505" s="32">
        <v>740</v>
      </c>
      <c r="G505" s="32">
        <v>0</v>
      </c>
      <c r="H505" s="32">
        <v>740</v>
      </c>
    </row>
    <row r="506" spans="1:8" ht="11.1" customHeight="1" x14ac:dyDescent="0.2">
      <c r="A506" s="46" t="s">
        <v>727</v>
      </c>
      <c r="B506" s="44" t="s">
        <v>106</v>
      </c>
      <c r="C506" s="32">
        <v>29.5</v>
      </c>
      <c r="D506" s="47">
        <v>0</v>
      </c>
      <c r="E506" s="32">
        <v>0</v>
      </c>
      <c r="F506" s="32">
        <v>330</v>
      </c>
      <c r="G506" s="32">
        <v>0</v>
      </c>
      <c r="H506" s="32">
        <v>330</v>
      </c>
    </row>
    <row r="507" spans="1:8" ht="11.1" customHeight="1" x14ac:dyDescent="0.2">
      <c r="A507" s="46" t="s">
        <v>728</v>
      </c>
      <c r="B507" s="44" t="s">
        <v>109</v>
      </c>
      <c r="C507" s="32">
        <v>1055.9000000000001</v>
      </c>
      <c r="D507" s="47">
        <v>1226.1600000000001</v>
      </c>
      <c r="E507" s="32">
        <v>1248.8399999999999</v>
      </c>
      <c r="F507" s="32">
        <v>1190.49</v>
      </c>
      <c r="G507" s="32">
        <v>1190.49</v>
      </c>
      <c r="H507" s="32">
        <v>1274.8499999999999</v>
      </c>
    </row>
    <row r="508" spans="1:8" ht="11.1" customHeight="1" x14ac:dyDescent="0.2">
      <c r="A508" s="46" t="s">
        <v>729</v>
      </c>
      <c r="B508" s="44" t="s">
        <v>113</v>
      </c>
      <c r="C508" s="32">
        <v>0</v>
      </c>
      <c r="D508" s="47">
        <v>0</v>
      </c>
      <c r="E508" s="32">
        <v>402.71</v>
      </c>
      <c r="F508" s="32">
        <v>230</v>
      </c>
      <c r="G508" s="32">
        <v>101</v>
      </c>
      <c r="H508" s="32">
        <v>180</v>
      </c>
    </row>
    <row r="509" spans="1:8" ht="11.1" customHeight="1" x14ac:dyDescent="0.2">
      <c r="A509" s="46" t="s">
        <v>730</v>
      </c>
      <c r="B509" s="44" t="s">
        <v>117</v>
      </c>
      <c r="C509" s="32">
        <v>2789.5</v>
      </c>
      <c r="D509" s="47">
        <v>640.5</v>
      </c>
      <c r="E509" s="32">
        <v>882</v>
      </c>
      <c r="F509" s="32">
        <v>756</v>
      </c>
      <c r="G509" s="32">
        <v>0</v>
      </c>
      <c r="H509" s="32">
        <v>0</v>
      </c>
    </row>
    <row r="510" spans="1:8" ht="11.1" customHeight="1" x14ac:dyDescent="0.2">
      <c r="A510" s="46" t="s">
        <v>731</v>
      </c>
      <c r="B510" s="44" t="s">
        <v>732</v>
      </c>
      <c r="C510" s="32">
        <v>36.4</v>
      </c>
      <c r="D510" s="47">
        <v>0</v>
      </c>
      <c r="E510" s="32">
        <v>0</v>
      </c>
      <c r="F510" s="32">
        <v>500</v>
      </c>
      <c r="G510" s="32">
        <v>250</v>
      </c>
      <c r="H510" s="32">
        <v>500</v>
      </c>
    </row>
    <row r="511" spans="1:8" ht="11.1" customHeight="1" x14ac:dyDescent="0.2">
      <c r="A511" s="46" t="s">
        <v>733</v>
      </c>
      <c r="B511" s="44" t="s">
        <v>734</v>
      </c>
      <c r="C511" s="32">
        <v>738.45</v>
      </c>
      <c r="D511" s="47">
        <v>0</v>
      </c>
      <c r="E511" s="32">
        <v>1014.64</v>
      </c>
      <c r="F511" s="32">
        <v>1000</v>
      </c>
      <c r="G511" s="32">
        <v>850</v>
      </c>
      <c r="H511" s="32">
        <v>1000</v>
      </c>
    </row>
    <row r="512" spans="1:8" ht="11.1" customHeight="1" x14ac:dyDescent="0.2">
      <c r="A512" s="46" t="s">
        <v>735</v>
      </c>
      <c r="B512" s="44" t="s">
        <v>736</v>
      </c>
      <c r="C512" s="32">
        <v>6209.96</v>
      </c>
      <c r="D512" s="47">
        <v>0</v>
      </c>
      <c r="E512" s="32">
        <v>35563.75</v>
      </c>
      <c r="F512" s="32">
        <v>17500</v>
      </c>
      <c r="G512" s="32">
        <v>17183</v>
      </c>
      <c r="H512" s="32">
        <v>19500</v>
      </c>
    </row>
    <row r="513" spans="1:8" ht="11.1" customHeight="1" x14ac:dyDescent="0.2">
      <c r="A513" s="46" t="s">
        <v>737</v>
      </c>
      <c r="B513" s="44" t="s">
        <v>139</v>
      </c>
      <c r="C513" s="32">
        <v>10440.51</v>
      </c>
      <c r="D513" s="47">
        <v>9428.67</v>
      </c>
      <c r="E513" s="32">
        <v>9419.5</v>
      </c>
      <c r="F513" s="32">
        <v>10456.1</v>
      </c>
      <c r="G513" s="32">
        <v>8326.34</v>
      </c>
      <c r="H513" s="32">
        <v>9830.1299999999992</v>
      </c>
    </row>
    <row r="514" spans="1:8" ht="11.1" customHeight="1" x14ac:dyDescent="0.2">
      <c r="A514" s="46" t="s">
        <v>738</v>
      </c>
      <c r="B514" s="44" t="s">
        <v>212</v>
      </c>
      <c r="C514" s="32">
        <v>14160.3</v>
      </c>
      <c r="D514" s="47">
        <v>13672.25</v>
      </c>
      <c r="E514" s="32">
        <v>16116.58</v>
      </c>
      <c r="F514" s="32">
        <v>17024.240000000002</v>
      </c>
      <c r="G514" s="32">
        <v>17250.939999999999</v>
      </c>
      <c r="H514" s="32">
        <v>16772.89</v>
      </c>
    </row>
    <row r="515" spans="1:8" ht="11.1" customHeight="1" x14ac:dyDescent="0.2">
      <c r="A515" s="46" t="s">
        <v>739</v>
      </c>
      <c r="B515" s="44" t="s">
        <v>654</v>
      </c>
      <c r="C515" s="32">
        <v>-30807.65</v>
      </c>
      <c r="D515" s="47">
        <v>-21340.45</v>
      </c>
      <c r="E515" s="32">
        <v>-40378.15</v>
      </c>
      <c r="F515" s="32">
        <v>-38804.47</v>
      </c>
      <c r="G515" s="32">
        <v>-19718.71</v>
      </c>
      <c r="H515" s="32">
        <v>-33593.5</v>
      </c>
    </row>
    <row r="516" spans="1:8" ht="11.1" customHeight="1" x14ac:dyDescent="0.2">
      <c r="A516" s="46" t="s">
        <v>740</v>
      </c>
      <c r="B516" s="44" t="s">
        <v>741</v>
      </c>
      <c r="C516" s="32">
        <v>61355</v>
      </c>
      <c r="D516" s="47">
        <v>72787.5</v>
      </c>
      <c r="E516" s="32">
        <v>74100</v>
      </c>
      <c r="F516" s="32">
        <v>81673.2</v>
      </c>
      <c r="G516" s="32">
        <v>78442.5</v>
      </c>
      <c r="H516" s="32">
        <v>79643.25</v>
      </c>
    </row>
    <row r="517" spans="1:8" ht="11.1" customHeight="1" x14ac:dyDescent="0.2">
      <c r="A517" s="46" t="s">
        <v>742</v>
      </c>
      <c r="B517" s="44" t="s">
        <v>743</v>
      </c>
      <c r="C517" s="32">
        <v>26570</v>
      </c>
      <c r="D517" s="47">
        <v>29285</v>
      </c>
      <c r="E517" s="32">
        <v>32897.5</v>
      </c>
      <c r="F517" s="32">
        <v>33250</v>
      </c>
      <c r="G517" s="32">
        <v>41500</v>
      </c>
      <c r="H517" s="32">
        <v>36745</v>
      </c>
    </row>
    <row r="518" spans="1:8" ht="11.1" customHeight="1" x14ac:dyDescent="0.2">
      <c r="A518" s="46" t="s">
        <v>744</v>
      </c>
      <c r="B518" s="44" t="s">
        <v>745</v>
      </c>
      <c r="C518" s="32">
        <v>47735</v>
      </c>
      <c r="D518" s="47">
        <v>39276</v>
      </c>
      <c r="E518" s="32">
        <v>48816</v>
      </c>
      <c r="F518" s="32">
        <v>53688</v>
      </c>
      <c r="G518" s="32">
        <v>46831</v>
      </c>
      <c r="H518" s="32">
        <v>50016</v>
      </c>
    </row>
    <row r="519" spans="1:8" ht="11.1" customHeight="1" x14ac:dyDescent="0.2">
      <c r="A519" s="46" t="s">
        <v>746</v>
      </c>
      <c r="B519" s="44" t="s">
        <v>60</v>
      </c>
      <c r="C519" s="32">
        <v>6650</v>
      </c>
      <c r="D519" s="47">
        <v>6910</v>
      </c>
      <c r="E519" s="32">
        <v>5328</v>
      </c>
      <c r="F519" s="32">
        <v>5050</v>
      </c>
      <c r="G519" s="32">
        <v>4960</v>
      </c>
      <c r="H519" s="32">
        <v>4960</v>
      </c>
    </row>
    <row r="520" spans="1:8" ht="11.1" customHeight="1" x14ac:dyDescent="0.2">
      <c r="A520" s="46" t="s">
        <v>747</v>
      </c>
      <c r="B520" s="44" t="s">
        <v>748</v>
      </c>
      <c r="C520" s="32">
        <v>12005</v>
      </c>
      <c r="D520" s="47">
        <v>11510</v>
      </c>
      <c r="E520" s="32">
        <v>11595</v>
      </c>
      <c r="F520" s="32">
        <v>11400</v>
      </c>
      <c r="G520" s="32">
        <v>10115</v>
      </c>
      <c r="H520" s="32">
        <v>10040</v>
      </c>
    </row>
    <row r="521" spans="1:8" ht="11.1" customHeight="1" x14ac:dyDescent="0.2">
      <c r="A521" s="46" t="s">
        <v>749</v>
      </c>
      <c r="B521" s="44" t="s">
        <v>750</v>
      </c>
      <c r="C521" s="32">
        <v>15125</v>
      </c>
      <c r="D521" s="47">
        <v>10656</v>
      </c>
      <c r="E521" s="32">
        <v>13134.45</v>
      </c>
      <c r="F521" s="32">
        <v>11955</v>
      </c>
      <c r="G521" s="32">
        <v>7669</v>
      </c>
      <c r="H521" s="32">
        <v>8000</v>
      </c>
    </row>
    <row r="522" spans="1:8" ht="11.1" customHeight="1" x14ac:dyDescent="0.2">
      <c r="A522" s="46" t="s">
        <v>751</v>
      </c>
      <c r="B522" s="44" t="s">
        <v>376</v>
      </c>
      <c r="C522" s="32">
        <v>3230.65</v>
      </c>
      <c r="D522" s="47">
        <v>3989.15</v>
      </c>
      <c r="E522" s="32">
        <v>4801.3999999999996</v>
      </c>
      <c r="F522" s="32">
        <v>4980.8900000000003</v>
      </c>
      <c r="G522" s="32">
        <v>4974.41</v>
      </c>
      <c r="H522" s="32">
        <v>5155.1499999999996</v>
      </c>
    </row>
    <row r="523" spans="1:8" ht="11.1" customHeight="1" x14ac:dyDescent="0.2">
      <c r="A523" s="46" t="s">
        <v>752</v>
      </c>
      <c r="B523" s="44" t="s">
        <v>378</v>
      </c>
      <c r="C523" s="32">
        <v>14362.88</v>
      </c>
      <c r="D523" s="47">
        <v>16653.080000000002</v>
      </c>
      <c r="E523" s="32">
        <v>18062.849999999999</v>
      </c>
      <c r="F523" s="32">
        <v>18720.009999999998</v>
      </c>
      <c r="G523" s="32">
        <v>17215.57</v>
      </c>
      <c r="H523" s="32">
        <v>18429.91</v>
      </c>
    </row>
    <row r="524" spans="1:8" ht="11.1" customHeight="1" x14ac:dyDescent="0.2">
      <c r="A524" s="46" t="s">
        <v>753</v>
      </c>
      <c r="B524" s="44" t="s">
        <v>700</v>
      </c>
      <c r="C524" s="32">
        <v>0</v>
      </c>
      <c r="D524" s="47">
        <v>78.75</v>
      </c>
      <c r="E524" s="32">
        <v>0</v>
      </c>
      <c r="F524" s="32">
        <v>0</v>
      </c>
      <c r="G524" s="32">
        <v>0</v>
      </c>
      <c r="H524" s="32">
        <v>0</v>
      </c>
    </row>
    <row r="525" spans="1:8" ht="11.1" customHeight="1" x14ac:dyDescent="0.2">
      <c r="A525" s="46" t="s">
        <v>754</v>
      </c>
      <c r="B525" s="44" t="s">
        <v>755</v>
      </c>
      <c r="C525" s="32">
        <v>148100</v>
      </c>
      <c r="D525" s="47">
        <v>159138.09</v>
      </c>
      <c r="E525" s="32">
        <v>129316.98</v>
      </c>
      <c r="F525" s="32">
        <v>156482.92000000001</v>
      </c>
      <c r="G525" s="32">
        <v>137459.63</v>
      </c>
      <c r="H525" s="32">
        <v>183959.14</v>
      </c>
    </row>
    <row r="526" spans="1:8" ht="11.1" customHeight="1" x14ac:dyDescent="0.2">
      <c r="A526" s="46" t="s">
        <v>756</v>
      </c>
      <c r="B526" s="44" t="s">
        <v>281</v>
      </c>
      <c r="C526" s="32">
        <v>3432.63</v>
      </c>
      <c r="D526" s="47">
        <v>2593.9</v>
      </c>
      <c r="E526" s="32">
        <v>1234.49</v>
      </c>
      <c r="F526" s="32">
        <v>2250</v>
      </c>
      <c r="G526" s="32">
        <v>650</v>
      </c>
      <c r="H526" s="32">
        <v>2250</v>
      </c>
    </row>
    <row r="527" spans="1:8" ht="11.1" customHeight="1" x14ac:dyDescent="0.2">
      <c r="A527" s="46" t="s">
        <v>757</v>
      </c>
      <c r="B527" s="44" t="s">
        <v>76</v>
      </c>
      <c r="C527" s="32">
        <v>19264.400000000001</v>
      </c>
      <c r="D527" s="47">
        <v>17199.7</v>
      </c>
      <c r="E527" s="32">
        <v>17793.560000000001</v>
      </c>
      <c r="F527" s="32">
        <v>22073.279999999999</v>
      </c>
      <c r="G527" s="32">
        <v>9106.18</v>
      </c>
      <c r="H527" s="32">
        <v>22073.279999999999</v>
      </c>
    </row>
    <row r="528" spans="1:8" ht="11.1" customHeight="1" x14ac:dyDescent="0.2">
      <c r="A528" s="46" t="s">
        <v>758</v>
      </c>
      <c r="B528" s="44" t="s">
        <v>600</v>
      </c>
      <c r="C528" s="32">
        <v>2323.17</v>
      </c>
      <c r="D528" s="47">
        <v>3368.31</v>
      </c>
      <c r="E528" s="32">
        <v>4348.18</v>
      </c>
      <c r="F528" s="32">
        <v>4000</v>
      </c>
      <c r="G528" s="32">
        <v>4000</v>
      </c>
      <c r="H528" s="32">
        <v>4000</v>
      </c>
    </row>
    <row r="529" spans="1:8" ht="11.1" customHeight="1" x14ac:dyDescent="0.2">
      <c r="A529" s="46" t="s">
        <v>759</v>
      </c>
      <c r="B529" s="44" t="s">
        <v>78</v>
      </c>
      <c r="C529" s="32">
        <v>141.32</v>
      </c>
      <c r="D529" s="47">
        <v>94.25</v>
      </c>
      <c r="E529" s="32">
        <v>37.97</v>
      </c>
      <c r="F529" s="32">
        <v>235</v>
      </c>
      <c r="G529" s="32">
        <v>0</v>
      </c>
      <c r="H529" s="32">
        <v>0</v>
      </c>
    </row>
    <row r="530" spans="1:8" ht="11.1" customHeight="1" x14ac:dyDescent="0.2">
      <c r="A530" s="46" t="s">
        <v>760</v>
      </c>
      <c r="B530" s="44" t="s">
        <v>80</v>
      </c>
      <c r="C530" s="32">
        <v>4040.87</v>
      </c>
      <c r="D530" s="47">
        <v>4213.22</v>
      </c>
      <c r="E530" s="32">
        <v>3239.57</v>
      </c>
      <c r="F530" s="32">
        <v>8559</v>
      </c>
      <c r="G530" s="32">
        <v>7917.7</v>
      </c>
      <c r="H530" s="32">
        <v>8600</v>
      </c>
    </row>
    <row r="531" spans="1:8" ht="11.1" customHeight="1" x14ac:dyDescent="0.2">
      <c r="A531" s="46" t="s">
        <v>1562</v>
      </c>
      <c r="B531" s="44" t="s">
        <v>86</v>
      </c>
      <c r="C531" s="32">
        <v>0</v>
      </c>
      <c r="D531" s="47">
        <v>0</v>
      </c>
      <c r="E531" s="32">
        <v>55</v>
      </c>
      <c r="F531" s="32">
        <v>0</v>
      </c>
      <c r="G531" s="32">
        <v>113.54</v>
      </c>
      <c r="H531" s="32">
        <v>0</v>
      </c>
    </row>
    <row r="532" spans="1:8" ht="11.1" customHeight="1" x14ac:dyDescent="0.2">
      <c r="A532" s="46" t="s">
        <v>761</v>
      </c>
      <c r="B532" s="44" t="s">
        <v>168</v>
      </c>
      <c r="C532" s="32">
        <v>4427.9799999999996</v>
      </c>
      <c r="D532" s="47">
        <v>3546.57</v>
      </c>
      <c r="E532" s="32">
        <v>3979.19</v>
      </c>
      <c r="F532" s="32">
        <v>592</v>
      </c>
      <c r="G532" s="32">
        <v>592</v>
      </c>
      <c r="H532" s="32">
        <v>622</v>
      </c>
    </row>
    <row r="533" spans="1:8" ht="11.1" customHeight="1" x14ac:dyDescent="0.2">
      <c r="A533" s="46" t="s">
        <v>762</v>
      </c>
      <c r="B533" s="44" t="s">
        <v>90</v>
      </c>
      <c r="C533" s="32">
        <v>89.57</v>
      </c>
      <c r="D533" s="47">
        <v>75.78</v>
      </c>
      <c r="E533" s="32">
        <v>373</v>
      </c>
      <c r="F533" s="32">
        <v>442</v>
      </c>
      <c r="G533" s="32">
        <v>342</v>
      </c>
      <c r="H533" s="32">
        <v>464</v>
      </c>
    </row>
    <row r="534" spans="1:8" ht="11.1" customHeight="1" x14ac:dyDescent="0.2">
      <c r="A534" s="46" t="s">
        <v>763</v>
      </c>
      <c r="B534" s="44" t="s">
        <v>764</v>
      </c>
      <c r="C534" s="32">
        <v>0</v>
      </c>
      <c r="D534" s="47">
        <v>0</v>
      </c>
      <c r="E534" s="32">
        <v>0</v>
      </c>
      <c r="F534" s="32">
        <v>0</v>
      </c>
      <c r="G534" s="32">
        <v>0</v>
      </c>
      <c r="H534" s="32">
        <v>0</v>
      </c>
    </row>
    <row r="535" spans="1:8" ht="11.1" customHeight="1" x14ac:dyDescent="0.2">
      <c r="A535" s="46" t="s">
        <v>765</v>
      </c>
      <c r="B535" s="44" t="s">
        <v>766</v>
      </c>
      <c r="C535" s="32">
        <v>10133.25</v>
      </c>
      <c r="D535" s="47">
        <v>8136.75</v>
      </c>
      <c r="E535" s="32">
        <v>7388.34</v>
      </c>
      <c r="F535" s="32">
        <v>5500</v>
      </c>
      <c r="G535" s="32">
        <v>5500</v>
      </c>
      <c r="H535" s="32">
        <v>5520</v>
      </c>
    </row>
    <row r="536" spans="1:8" ht="11.1" customHeight="1" x14ac:dyDescent="0.2">
      <c r="A536" s="46" t="s">
        <v>767</v>
      </c>
      <c r="B536" s="44" t="s">
        <v>94</v>
      </c>
      <c r="C536" s="32">
        <v>473.55</v>
      </c>
      <c r="D536" s="47">
        <v>1110.67</v>
      </c>
      <c r="E536" s="32">
        <v>832.64</v>
      </c>
      <c r="F536" s="32">
        <v>1600</v>
      </c>
      <c r="G536" s="32">
        <v>581.38</v>
      </c>
      <c r="H536" s="32">
        <v>1600</v>
      </c>
    </row>
    <row r="537" spans="1:8" ht="11.1" customHeight="1" x14ac:dyDescent="0.2">
      <c r="A537" s="46" t="s">
        <v>768</v>
      </c>
      <c r="B537" s="44" t="s">
        <v>98</v>
      </c>
      <c r="C537" s="32">
        <v>6476.78</v>
      </c>
      <c r="D537" s="47">
        <v>5951.98</v>
      </c>
      <c r="E537" s="32">
        <v>6853</v>
      </c>
      <c r="F537" s="32">
        <v>6875</v>
      </c>
      <c r="G537" s="32">
        <v>6425.45</v>
      </c>
      <c r="H537" s="32">
        <v>7475</v>
      </c>
    </row>
    <row r="538" spans="1:8" ht="11.1" customHeight="1" x14ac:dyDescent="0.2">
      <c r="A538" s="46" t="s">
        <v>769</v>
      </c>
      <c r="B538" s="44" t="s">
        <v>100</v>
      </c>
      <c r="C538" s="32">
        <v>9189.73</v>
      </c>
      <c r="D538" s="47">
        <v>2825.23</v>
      </c>
      <c r="E538" s="32">
        <v>2612.4</v>
      </c>
      <c r="F538" s="32">
        <v>4600</v>
      </c>
      <c r="G538" s="32">
        <v>4821.29</v>
      </c>
      <c r="H538" s="32">
        <v>4000</v>
      </c>
    </row>
    <row r="539" spans="1:8" ht="11.1" customHeight="1" x14ac:dyDescent="0.2">
      <c r="A539" s="46" t="s">
        <v>770</v>
      </c>
      <c r="B539" s="44" t="s">
        <v>106</v>
      </c>
      <c r="C539" s="32">
        <v>25</v>
      </c>
      <c r="D539" s="47">
        <v>85.45</v>
      </c>
      <c r="E539" s="32">
        <v>1103.57</v>
      </c>
      <c r="F539" s="32">
        <v>1200</v>
      </c>
      <c r="G539" s="32">
        <v>478.52</v>
      </c>
      <c r="H539" s="32">
        <v>1200</v>
      </c>
    </row>
    <row r="540" spans="1:8" ht="11.1" customHeight="1" x14ac:dyDescent="0.2">
      <c r="A540" s="46" t="s">
        <v>771</v>
      </c>
      <c r="B540" s="44" t="s">
        <v>109</v>
      </c>
      <c r="C540" s="32">
        <v>3010.6</v>
      </c>
      <c r="D540" s="47">
        <v>3676.08</v>
      </c>
      <c r="E540" s="32">
        <v>3748.8</v>
      </c>
      <c r="F540" s="32">
        <v>3564.58</v>
      </c>
      <c r="G540" s="32">
        <v>3564.58</v>
      </c>
      <c r="H540" s="32">
        <v>3830.44</v>
      </c>
    </row>
    <row r="541" spans="1:8" ht="11.1" customHeight="1" x14ac:dyDescent="0.2">
      <c r="A541" s="46" t="s">
        <v>772</v>
      </c>
      <c r="B541" s="44" t="s">
        <v>113</v>
      </c>
      <c r="C541" s="32">
        <v>0</v>
      </c>
      <c r="D541" s="47">
        <v>0</v>
      </c>
      <c r="E541" s="32">
        <v>402.71</v>
      </c>
      <c r="F541" s="32">
        <v>3430</v>
      </c>
      <c r="G541" s="32">
        <v>2140</v>
      </c>
      <c r="H541" s="32">
        <v>1450</v>
      </c>
    </row>
    <row r="542" spans="1:8" ht="11.1" customHeight="1" x14ac:dyDescent="0.2">
      <c r="A542" s="46" t="s">
        <v>773</v>
      </c>
      <c r="B542" s="44" t="s">
        <v>117</v>
      </c>
      <c r="C542" s="32">
        <v>11963.61</v>
      </c>
      <c r="D542" s="47">
        <v>7762.2</v>
      </c>
      <c r="E542" s="32">
        <v>14521.89</v>
      </c>
      <c r="F542" s="32">
        <v>23805</v>
      </c>
      <c r="G542" s="32">
        <v>19500</v>
      </c>
      <c r="H542" s="32">
        <v>25002</v>
      </c>
    </row>
    <row r="543" spans="1:8" ht="11.1" customHeight="1" x14ac:dyDescent="0.2">
      <c r="A543" s="46" t="s">
        <v>774</v>
      </c>
      <c r="B543" s="44" t="s">
        <v>119</v>
      </c>
      <c r="C543" s="32">
        <v>3014</v>
      </c>
      <c r="D543" s="47">
        <v>4403.25</v>
      </c>
      <c r="E543" s="32">
        <v>3737</v>
      </c>
      <c r="F543" s="32">
        <v>4751</v>
      </c>
      <c r="G543" s="32">
        <v>3947</v>
      </c>
      <c r="H543" s="32">
        <v>4500</v>
      </c>
    </row>
    <row r="544" spans="1:8" ht="11.1" customHeight="1" x14ac:dyDescent="0.2">
      <c r="A544" s="46" t="s">
        <v>775</v>
      </c>
      <c r="B544" s="44" t="s">
        <v>123</v>
      </c>
      <c r="C544" s="32">
        <v>8261.9500000000007</v>
      </c>
      <c r="D544" s="47">
        <v>6294.18</v>
      </c>
      <c r="E544" s="32">
        <v>10179.6</v>
      </c>
      <c r="F544" s="32">
        <v>5800</v>
      </c>
      <c r="G544" s="32">
        <v>5500</v>
      </c>
      <c r="H544" s="32">
        <v>3500</v>
      </c>
    </row>
    <row r="545" spans="1:8" ht="11.1" customHeight="1" x14ac:dyDescent="0.2">
      <c r="A545" s="46" t="s">
        <v>776</v>
      </c>
      <c r="B545" s="44" t="s">
        <v>125</v>
      </c>
      <c r="C545" s="32">
        <v>758.33</v>
      </c>
      <c r="D545" s="47">
        <v>2931.82</v>
      </c>
      <c r="E545" s="32">
        <v>352.97</v>
      </c>
      <c r="F545" s="32">
        <v>3000</v>
      </c>
      <c r="G545" s="32">
        <v>1181.98</v>
      </c>
      <c r="H545" s="32">
        <v>4200</v>
      </c>
    </row>
    <row r="546" spans="1:8" ht="11.1" customHeight="1" x14ac:dyDescent="0.2">
      <c r="A546" s="46" t="s">
        <v>777</v>
      </c>
      <c r="B546" s="44" t="s">
        <v>127</v>
      </c>
      <c r="C546" s="32">
        <v>0</v>
      </c>
      <c r="D546" s="47">
        <v>0</v>
      </c>
      <c r="E546" s="32">
        <v>270</v>
      </c>
      <c r="F546" s="32">
        <v>6400</v>
      </c>
      <c r="G546" s="32">
        <v>1000</v>
      </c>
      <c r="H546" s="32">
        <v>7400</v>
      </c>
    </row>
    <row r="547" spans="1:8" ht="11.1" customHeight="1" x14ac:dyDescent="0.2">
      <c r="A547" s="46" t="s">
        <v>778</v>
      </c>
      <c r="B547" s="44" t="s">
        <v>252</v>
      </c>
      <c r="C547" s="32">
        <v>161</v>
      </c>
      <c r="D547" s="47">
        <v>0</v>
      </c>
      <c r="E547" s="32">
        <v>0</v>
      </c>
      <c r="F547" s="32">
        <v>250</v>
      </c>
      <c r="G547" s="32">
        <v>250</v>
      </c>
      <c r="H547" s="32">
        <v>250</v>
      </c>
    </row>
    <row r="548" spans="1:8" ht="11.1" customHeight="1" x14ac:dyDescent="0.2">
      <c r="A548" s="46" t="s">
        <v>779</v>
      </c>
      <c r="B548" s="44" t="s">
        <v>129</v>
      </c>
      <c r="C548" s="32">
        <v>736.75</v>
      </c>
      <c r="D548" s="47">
        <v>205.08</v>
      </c>
      <c r="E548" s="32">
        <v>243.07</v>
      </c>
      <c r="F548" s="32">
        <v>487</v>
      </c>
      <c r="G548" s="32">
        <v>258.8</v>
      </c>
      <c r="H548" s="32">
        <v>300</v>
      </c>
    </row>
    <row r="549" spans="1:8" ht="11.1" customHeight="1" x14ac:dyDescent="0.2">
      <c r="A549" s="46" t="s">
        <v>780</v>
      </c>
      <c r="B549" s="44" t="s">
        <v>133</v>
      </c>
      <c r="C549" s="32">
        <v>4410.8900000000003</v>
      </c>
      <c r="D549" s="47">
        <v>1725.84</v>
      </c>
      <c r="E549" s="32">
        <v>1919.99</v>
      </c>
      <c r="F549" s="32">
        <v>1984</v>
      </c>
      <c r="G549" s="32">
        <v>1970.74</v>
      </c>
      <c r="H549" s="32">
        <v>1984</v>
      </c>
    </row>
    <row r="550" spans="1:8" ht="11.1" customHeight="1" x14ac:dyDescent="0.2">
      <c r="A550" s="46" t="s">
        <v>781</v>
      </c>
      <c r="B550" s="44" t="s">
        <v>135</v>
      </c>
      <c r="C550" s="32">
        <v>3935.79</v>
      </c>
      <c r="D550" s="47">
        <v>4288.3</v>
      </c>
      <c r="E550" s="32">
        <v>5693.09</v>
      </c>
      <c r="F550" s="32">
        <v>4622</v>
      </c>
      <c r="G550" s="32">
        <v>9058.61</v>
      </c>
      <c r="H550" s="32">
        <v>6500</v>
      </c>
    </row>
    <row r="551" spans="1:8" ht="11.1" customHeight="1" x14ac:dyDescent="0.2">
      <c r="A551" s="46" t="s">
        <v>782</v>
      </c>
      <c r="B551" s="44" t="s">
        <v>195</v>
      </c>
      <c r="C551" s="32">
        <v>0</v>
      </c>
      <c r="D551" s="47">
        <v>11632.18</v>
      </c>
      <c r="E551" s="32">
        <v>0</v>
      </c>
      <c r="F551" s="32">
        <v>0</v>
      </c>
      <c r="G551" s="32">
        <v>0</v>
      </c>
      <c r="H551" s="32">
        <v>0</v>
      </c>
    </row>
    <row r="552" spans="1:8" ht="11.1" customHeight="1" x14ac:dyDescent="0.2">
      <c r="A552" s="46" t="s">
        <v>783</v>
      </c>
      <c r="B552" s="44" t="s">
        <v>324</v>
      </c>
      <c r="C552" s="32">
        <v>0</v>
      </c>
      <c r="D552" s="47">
        <v>0</v>
      </c>
      <c r="E552" s="32">
        <v>0</v>
      </c>
      <c r="F552" s="32">
        <v>6700</v>
      </c>
      <c r="G552" s="32">
        <v>0</v>
      </c>
      <c r="H552" s="32">
        <v>0</v>
      </c>
    </row>
    <row r="553" spans="1:8" ht="11.1" customHeight="1" x14ac:dyDescent="0.2">
      <c r="A553" s="46" t="s">
        <v>784</v>
      </c>
      <c r="B553" s="44" t="s">
        <v>203</v>
      </c>
      <c r="C553" s="32">
        <v>0</v>
      </c>
      <c r="D553" s="47">
        <v>0</v>
      </c>
      <c r="E553" s="32">
        <v>0</v>
      </c>
      <c r="F553" s="32">
        <v>30000</v>
      </c>
      <c r="G553" s="32">
        <v>3000</v>
      </c>
      <c r="H553" s="32">
        <v>0</v>
      </c>
    </row>
    <row r="554" spans="1:8" ht="11.1" customHeight="1" x14ac:dyDescent="0.2">
      <c r="A554" s="46" t="s">
        <v>785</v>
      </c>
      <c r="B554" s="44" t="s">
        <v>786</v>
      </c>
      <c r="C554" s="32">
        <v>0</v>
      </c>
      <c r="D554" s="47">
        <v>0</v>
      </c>
      <c r="E554" s="32">
        <v>148.75</v>
      </c>
      <c r="F554" s="32">
        <v>0</v>
      </c>
      <c r="G554" s="32">
        <v>13829.55</v>
      </c>
      <c r="H554" s="32">
        <v>0</v>
      </c>
    </row>
    <row r="555" spans="1:8" ht="11.1" customHeight="1" x14ac:dyDescent="0.2">
      <c r="A555" s="46" t="s">
        <v>787</v>
      </c>
      <c r="B555" s="44" t="s">
        <v>788</v>
      </c>
      <c r="C555" s="32">
        <v>0</v>
      </c>
      <c r="D555" s="47">
        <v>8020.78</v>
      </c>
      <c r="E555" s="32">
        <v>29377.13</v>
      </c>
      <c r="F555" s="32">
        <v>0</v>
      </c>
      <c r="G555" s="32">
        <v>0</v>
      </c>
      <c r="H555" s="32">
        <v>0</v>
      </c>
    </row>
    <row r="556" spans="1:8" ht="11.1" customHeight="1" x14ac:dyDescent="0.2">
      <c r="A556" s="46" t="s">
        <v>789</v>
      </c>
      <c r="B556" s="44" t="s">
        <v>88</v>
      </c>
      <c r="C556" s="32">
        <v>0</v>
      </c>
      <c r="D556" s="47">
        <v>0</v>
      </c>
      <c r="E556" s="32">
        <v>33280.550000000003</v>
      </c>
      <c r="F556" s="32">
        <v>55500</v>
      </c>
      <c r="G556" s="32">
        <v>52640</v>
      </c>
      <c r="H556" s="32">
        <v>0</v>
      </c>
    </row>
    <row r="557" spans="1:8" ht="11.1" customHeight="1" x14ac:dyDescent="0.2">
      <c r="A557" s="46" t="s">
        <v>1561</v>
      </c>
      <c r="B557" s="44" t="s">
        <v>331</v>
      </c>
      <c r="C557" s="32">
        <v>0</v>
      </c>
      <c r="D557" s="47">
        <v>0</v>
      </c>
      <c r="E557" s="32">
        <v>0</v>
      </c>
      <c r="F557" s="32">
        <v>0</v>
      </c>
      <c r="G557" s="32">
        <v>0</v>
      </c>
      <c r="H557" s="32">
        <v>12000</v>
      </c>
    </row>
    <row r="558" spans="1:8" ht="11.1" customHeight="1" x14ac:dyDescent="0.2">
      <c r="A558" s="46" t="s">
        <v>790</v>
      </c>
      <c r="B558" s="44" t="s">
        <v>791</v>
      </c>
      <c r="C558" s="32">
        <v>0</v>
      </c>
      <c r="D558" s="47">
        <v>0</v>
      </c>
      <c r="E558" s="32">
        <v>1593.2</v>
      </c>
      <c r="F558" s="32">
        <v>0</v>
      </c>
      <c r="G558" s="32">
        <v>0</v>
      </c>
      <c r="H558" s="32">
        <v>0</v>
      </c>
    </row>
    <row r="559" spans="1:8" ht="11.1" customHeight="1" x14ac:dyDescent="0.2">
      <c r="A559" s="46" t="s">
        <v>792</v>
      </c>
      <c r="B559" s="44" t="s">
        <v>687</v>
      </c>
      <c r="C559" s="32">
        <v>0</v>
      </c>
      <c r="D559" s="47">
        <v>0</v>
      </c>
      <c r="E559" s="32">
        <v>0</v>
      </c>
      <c r="F559" s="32">
        <v>0</v>
      </c>
      <c r="G559" s="32">
        <v>0</v>
      </c>
      <c r="H559" s="32">
        <v>5000</v>
      </c>
    </row>
    <row r="560" spans="1:8" ht="11.1" customHeight="1" x14ac:dyDescent="0.2">
      <c r="A560" s="46" t="s">
        <v>793</v>
      </c>
      <c r="B560" s="44" t="s">
        <v>262</v>
      </c>
      <c r="C560" s="32">
        <v>0</v>
      </c>
      <c r="D560" s="47">
        <v>0</v>
      </c>
      <c r="E560" s="32">
        <v>840</v>
      </c>
      <c r="F560" s="32">
        <v>38000</v>
      </c>
      <c r="G560" s="32">
        <v>30000</v>
      </c>
      <c r="H560" s="32">
        <v>120000</v>
      </c>
    </row>
    <row r="561" spans="1:8" ht="11.1" customHeight="1" x14ac:dyDescent="0.2">
      <c r="A561" s="46" t="s">
        <v>794</v>
      </c>
      <c r="B561" s="44" t="s">
        <v>795</v>
      </c>
      <c r="C561" s="32">
        <v>0</v>
      </c>
      <c r="D561" s="47">
        <v>0</v>
      </c>
      <c r="E561" s="32">
        <v>0</v>
      </c>
      <c r="F561" s="32">
        <v>25000</v>
      </c>
      <c r="G561" s="32">
        <v>22000</v>
      </c>
      <c r="H561" s="32">
        <v>16000</v>
      </c>
    </row>
    <row r="562" spans="1:8" ht="11.1" customHeight="1" x14ac:dyDescent="0.2">
      <c r="A562" s="46" t="s">
        <v>796</v>
      </c>
      <c r="B562" s="44" t="s">
        <v>797</v>
      </c>
      <c r="C562" s="32">
        <v>0</v>
      </c>
      <c r="D562" s="47">
        <v>0</v>
      </c>
      <c r="E562" s="32">
        <v>0</v>
      </c>
      <c r="F562" s="32">
        <v>15000</v>
      </c>
      <c r="G562" s="32">
        <v>0</v>
      </c>
      <c r="H562" s="32">
        <v>15000</v>
      </c>
    </row>
    <row r="563" spans="1:8" ht="11.1" customHeight="1" x14ac:dyDescent="0.2">
      <c r="A563" s="46" t="s">
        <v>798</v>
      </c>
      <c r="B563" s="44" t="s">
        <v>266</v>
      </c>
      <c r="C563" s="32">
        <v>0</v>
      </c>
      <c r="D563" s="47">
        <v>0</v>
      </c>
      <c r="E563" s="32">
        <v>0</v>
      </c>
      <c r="F563" s="32">
        <v>10000</v>
      </c>
      <c r="G563" s="32">
        <v>0</v>
      </c>
      <c r="H563" s="32">
        <v>0</v>
      </c>
    </row>
    <row r="564" spans="1:8" ht="11.1" customHeight="1" x14ac:dyDescent="0.2">
      <c r="A564" s="46" t="s">
        <v>799</v>
      </c>
      <c r="B564" s="44" t="s">
        <v>360</v>
      </c>
      <c r="C564" s="32">
        <v>0</v>
      </c>
      <c r="D564" s="47">
        <v>0</v>
      </c>
      <c r="E564" s="32">
        <v>3126</v>
      </c>
      <c r="F564" s="32">
        <v>6000</v>
      </c>
      <c r="G564" s="32">
        <v>0</v>
      </c>
      <c r="H564" s="32">
        <v>32500</v>
      </c>
    </row>
    <row r="565" spans="1:8" ht="11.1" customHeight="1" x14ac:dyDescent="0.2">
      <c r="A565" s="46" t="s">
        <v>800</v>
      </c>
      <c r="B565" s="44" t="s">
        <v>801</v>
      </c>
      <c r="C565" s="32">
        <v>0</v>
      </c>
      <c r="D565" s="47">
        <v>0</v>
      </c>
      <c r="E565" s="32">
        <v>0</v>
      </c>
      <c r="F565" s="32">
        <v>7500</v>
      </c>
      <c r="G565" s="32">
        <v>0</v>
      </c>
      <c r="H565" s="32">
        <v>0</v>
      </c>
    </row>
    <row r="566" spans="1:8" ht="11.1" customHeight="1" x14ac:dyDescent="0.2">
      <c r="A566" s="46" t="s">
        <v>802</v>
      </c>
      <c r="B566" s="44" t="s">
        <v>139</v>
      </c>
      <c r="C566" s="32">
        <v>31279.74</v>
      </c>
      <c r="D566" s="47">
        <v>27548.17</v>
      </c>
      <c r="E566" s="32">
        <v>29750.76</v>
      </c>
      <c r="F566" s="32">
        <v>33046.43</v>
      </c>
      <c r="G566" s="32">
        <v>26315.34</v>
      </c>
      <c r="H566" s="32">
        <v>31068.07</v>
      </c>
    </row>
    <row r="567" spans="1:8" ht="11.1" customHeight="1" x14ac:dyDescent="0.2">
      <c r="A567" s="46" t="s">
        <v>803</v>
      </c>
      <c r="B567" s="44" t="s">
        <v>212</v>
      </c>
      <c r="C567" s="32">
        <v>25488.55</v>
      </c>
      <c r="D567" s="47">
        <v>24610.07</v>
      </c>
      <c r="E567" s="32">
        <v>29009.83</v>
      </c>
      <c r="F567" s="32">
        <v>30643.64</v>
      </c>
      <c r="G567" s="32">
        <v>31051.68</v>
      </c>
      <c r="H567" s="32">
        <v>30191.21</v>
      </c>
    </row>
    <row r="568" spans="1:8" ht="11.1" customHeight="1" x14ac:dyDescent="0.2">
      <c r="A568" s="46" t="s">
        <v>804</v>
      </c>
      <c r="B568" s="44" t="s">
        <v>654</v>
      </c>
      <c r="C568" s="32">
        <v>-149292.99</v>
      </c>
      <c r="D568" s="47">
        <v>-161734.32999999999</v>
      </c>
      <c r="E568" s="32">
        <v>-184356.53</v>
      </c>
      <c r="F568" s="32">
        <v>-356577.55</v>
      </c>
      <c r="G568" s="32">
        <v>-237868.45</v>
      </c>
      <c r="H568" s="32">
        <v>-396619.95</v>
      </c>
    </row>
    <row r="569" spans="1:8" ht="11.1" customHeight="1" x14ac:dyDescent="0.2">
      <c r="A569" s="46" t="s">
        <v>805</v>
      </c>
      <c r="B569" s="44" t="s">
        <v>741</v>
      </c>
      <c r="C569" s="32">
        <v>68302</v>
      </c>
      <c r="D569" s="47">
        <v>69407.75</v>
      </c>
      <c r="E569" s="32">
        <v>65208</v>
      </c>
      <c r="F569" s="32">
        <v>71295</v>
      </c>
      <c r="G569" s="32">
        <v>67990</v>
      </c>
      <c r="H569" s="32">
        <v>71731.5</v>
      </c>
    </row>
    <row r="570" spans="1:8" ht="11.1" customHeight="1" x14ac:dyDescent="0.2">
      <c r="A570" s="46" t="s">
        <v>806</v>
      </c>
      <c r="B570" s="44" t="s">
        <v>807</v>
      </c>
      <c r="C570" s="32">
        <v>58560</v>
      </c>
      <c r="D570" s="47">
        <v>81454.5</v>
      </c>
      <c r="E570" s="32">
        <v>81556.42</v>
      </c>
      <c r="F570" s="32">
        <v>87296.5</v>
      </c>
      <c r="G570" s="32">
        <v>81346.2</v>
      </c>
      <c r="H570" s="32">
        <v>82500.5</v>
      </c>
    </row>
    <row r="571" spans="1:8" ht="11.1" customHeight="1" x14ac:dyDescent="0.2">
      <c r="A571" s="46" t="s">
        <v>808</v>
      </c>
      <c r="B571" s="44" t="s">
        <v>745</v>
      </c>
      <c r="C571" s="32">
        <v>9148</v>
      </c>
      <c r="D571" s="47">
        <v>11525</v>
      </c>
      <c r="E571" s="32">
        <v>11685</v>
      </c>
      <c r="F571" s="32">
        <v>13010</v>
      </c>
      <c r="G571" s="32">
        <v>7559</v>
      </c>
      <c r="H571" s="32">
        <v>10144</v>
      </c>
    </row>
    <row r="572" spans="1:8" ht="11.1" customHeight="1" x14ac:dyDescent="0.2">
      <c r="A572" s="46" t="s">
        <v>809</v>
      </c>
      <c r="B572" s="44" t="s">
        <v>376</v>
      </c>
      <c r="C572" s="32">
        <v>3230.64</v>
      </c>
      <c r="D572" s="47">
        <v>3989.1</v>
      </c>
      <c r="E572" s="32">
        <v>4801.6400000000003</v>
      </c>
      <c r="F572" s="32">
        <v>4980.8900000000003</v>
      </c>
      <c r="G572" s="32">
        <v>4974.09</v>
      </c>
      <c r="H572" s="32">
        <v>5155.1499999999996</v>
      </c>
    </row>
    <row r="573" spans="1:8" ht="11.1" customHeight="1" x14ac:dyDescent="0.2">
      <c r="A573" s="46" t="s">
        <v>810</v>
      </c>
      <c r="B573" s="44" t="s">
        <v>378</v>
      </c>
      <c r="C573" s="32">
        <v>14801.76</v>
      </c>
      <c r="D573" s="47">
        <v>16653.080000000002</v>
      </c>
      <c r="E573" s="32">
        <v>18062.59</v>
      </c>
      <c r="F573" s="32">
        <v>18720.009999999998</v>
      </c>
      <c r="G573" s="32">
        <v>17215.53</v>
      </c>
      <c r="H573" s="32">
        <v>18429.91</v>
      </c>
    </row>
    <row r="574" spans="1:8" ht="11.1" customHeight="1" x14ac:dyDescent="0.2">
      <c r="A574" s="46" t="s">
        <v>811</v>
      </c>
      <c r="B574" s="44" t="s">
        <v>755</v>
      </c>
      <c r="C574" s="32">
        <v>32961.18</v>
      </c>
      <c r="D574" s="47">
        <v>23673.18</v>
      </c>
      <c r="E574" s="32">
        <v>29825.79</v>
      </c>
      <c r="F574" s="32">
        <v>36260.33</v>
      </c>
      <c r="G574" s="32">
        <v>36046.75</v>
      </c>
      <c r="H574" s="32">
        <v>40117.550000000003</v>
      </c>
    </row>
    <row r="575" spans="1:8" ht="11.1" customHeight="1" x14ac:dyDescent="0.2">
      <c r="A575" s="46" t="s">
        <v>812</v>
      </c>
      <c r="B575" s="44" t="s">
        <v>76</v>
      </c>
      <c r="C575" s="32">
        <v>6421.41</v>
      </c>
      <c r="D575" s="47">
        <v>5733.21</v>
      </c>
      <c r="E575" s="32">
        <v>6165.51</v>
      </c>
      <c r="F575" s="32">
        <v>7357.76</v>
      </c>
      <c r="G575" s="32">
        <v>2973.5</v>
      </c>
      <c r="H575" s="32">
        <v>7357.76</v>
      </c>
    </row>
    <row r="576" spans="1:8" ht="11.1" customHeight="1" x14ac:dyDescent="0.2">
      <c r="A576" s="46" t="s">
        <v>813</v>
      </c>
      <c r="B576" s="44" t="s">
        <v>78</v>
      </c>
      <c r="C576" s="32">
        <v>16.48</v>
      </c>
      <c r="D576" s="47">
        <v>42.42</v>
      </c>
      <c r="E576" s="32">
        <v>12.98</v>
      </c>
      <c r="F576" s="32">
        <v>130</v>
      </c>
      <c r="G576" s="32">
        <v>0</v>
      </c>
      <c r="H576" s="32">
        <v>100</v>
      </c>
    </row>
    <row r="577" spans="1:8" ht="11.1" customHeight="1" x14ac:dyDescent="0.2">
      <c r="A577" s="46" t="s">
        <v>814</v>
      </c>
      <c r="B577" s="44" t="s">
        <v>80</v>
      </c>
      <c r="C577" s="32">
        <v>454.38</v>
      </c>
      <c r="D577" s="47">
        <v>478.08</v>
      </c>
      <c r="E577" s="32">
        <v>999.23</v>
      </c>
      <c r="F577" s="32">
        <v>1982</v>
      </c>
      <c r="G577" s="32">
        <v>1485.25</v>
      </c>
      <c r="H577" s="32">
        <v>2000</v>
      </c>
    </row>
    <row r="578" spans="1:8" ht="11.1" customHeight="1" x14ac:dyDescent="0.2">
      <c r="A578" s="46" t="s">
        <v>815</v>
      </c>
      <c r="B578" s="44" t="s">
        <v>168</v>
      </c>
      <c r="C578" s="32">
        <v>2775.53</v>
      </c>
      <c r="D578" s="47">
        <v>1869.05</v>
      </c>
      <c r="E578" s="32">
        <v>1358.07</v>
      </c>
      <c r="F578" s="32">
        <v>472</v>
      </c>
      <c r="G578" s="32">
        <v>471</v>
      </c>
      <c r="H578" s="32">
        <v>420</v>
      </c>
    </row>
    <row r="579" spans="1:8" ht="11.1" customHeight="1" x14ac:dyDescent="0.2">
      <c r="A579" s="46" t="s">
        <v>816</v>
      </c>
      <c r="B579" s="44" t="s">
        <v>90</v>
      </c>
      <c r="C579" s="32">
        <v>118.14</v>
      </c>
      <c r="D579" s="47">
        <v>75.78</v>
      </c>
      <c r="E579" s="32">
        <v>287</v>
      </c>
      <c r="F579" s="32">
        <v>414</v>
      </c>
      <c r="G579" s="32">
        <v>314</v>
      </c>
      <c r="H579" s="32">
        <v>413</v>
      </c>
    </row>
    <row r="580" spans="1:8" ht="11.1" customHeight="1" x14ac:dyDescent="0.2">
      <c r="A580" s="46" t="s">
        <v>817</v>
      </c>
      <c r="B580" s="44" t="s">
        <v>94</v>
      </c>
      <c r="C580" s="32">
        <v>207.05</v>
      </c>
      <c r="D580" s="47">
        <v>643.15</v>
      </c>
      <c r="E580" s="32">
        <v>1065.3499999999999</v>
      </c>
      <c r="F580" s="32">
        <v>1223</v>
      </c>
      <c r="G580" s="32">
        <v>454.17</v>
      </c>
      <c r="H580" s="32">
        <v>1223</v>
      </c>
    </row>
    <row r="581" spans="1:8" ht="11.1" customHeight="1" x14ac:dyDescent="0.2">
      <c r="A581" s="46" t="s">
        <v>818</v>
      </c>
      <c r="B581" s="44" t="s">
        <v>98</v>
      </c>
      <c r="C581" s="32">
        <v>1554.97</v>
      </c>
      <c r="D581" s="47">
        <v>1310</v>
      </c>
      <c r="E581" s="32">
        <v>1650</v>
      </c>
      <c r="F581" s="32">
        <v>2060</v>
      </c>
      <c r="G581" s="32">
        <v>1646.5</v>
      </c>
      <c r="H581" s="32">
        <v>1500</v>
      </c>
    </row>
    <row r="582" spans="1:8" ht="11.1" customHeight="1" x14ac:dyDescent="0.2">
      <c r="A582" s="46" t="s">
        <v>819</v>
      </c>
      <c r="B582" s="44" t="s">
        <v>100</v>
      </c>
      <c r="C582" s="32">
        <v>1468.26</v>
      </c>
      <c r="D582" s="47">
        <v>1823.39</v>
      </c>
      <c r="E582" s="32">
        <v>279.94</v>
      </c>
      <c r="F582" s="32">
        <v>750</v>
      </c>
      <c r="G582" s="32">
        <v>500</v>
      </c>
      <c r="H582" s="32">
        <v>450</v>
      </c>
    </row>
    <row r="583" spans="1:8" ht="11.1" customHeight="1" x14ac:dyDescent="0.2">
      <c r="A583" s="46" t="s">
        <v>820</v>
      </c>
      <c r="B583" s="44" t="s">
        <v>109</v>
      </c>
      <c r="C583" s="32">
        <v>3010.6</v>
      </c>
      <c r="D583" s="47">
        <v>3676.08</v>
      </c>
      <c r="E583" s="32">
        <v>3748.8</v>
      </c>
      <c r="F583" s="32">
        <v>3564.58</v>
      </c>
      <c r="G583" s="32">
        <v>3564.58</v>
      </c>
      <c r="H583" s="32">
        <v>3830.44</v>
      </c>
    </row>
    <row r="584" spans="1:8" ht="11.1" customHeight="1" x14ac:dyDescent="0.2">
      <c r="A584" s="46" t="s">
        <v>821</v>
      </c>
      <c r="B584" s="44" t="s">
        <v>113</v>
      </c>
      <c r="C584" s="32">
        <v>0</v>
      </c>
      <c r="D584" s="47">
        <v>0</v>
      </c>
      <c r="E584" s="32">
        <v>402.71</v>
      </c>
      <c r="F584" s="32">
        <v>180</v>
      </c>
      <c r="G584" s="32">
        <v>101</v>
      </c>
      <c r="H584" s="32">
        <v>710</v>
      </c>
    </row>
    <row r="585" spans="1:8" ht="11.1" customHeight="1" x14ac:dyDescent="0.2">
      <c r="A585" s="46" t="s">
        <v>822</v>
      </c>
      <c r="B585" s="44" t="s">
        <v>117</v>
      </c>
      <c r="C585" s="32">
        <v>12258.04</v>
      </c>
      <c r="D585" s="47">
        <v>9543.2000000000007</v>
      </c>
      <c r="E585" s="32">
        <v>7256.6</v>
      </c>
      <c r="F585" s="32">
        <v>34540</v>
      </c>
      <c r="G585" s="32">
        <v>12752.14</v>
      </c>
      <c r="H585" s="32">
        <v>38540</v>
      </c>
    </row>
    <row r="586" spans="1:8" ht="11.1" customHeight="1" x14ac:dyDescent="0.2">
      <c r="A586" s="46" t="s">
        <v>823</v>
      </c>
      <c r="B586" s="44" t="s">
        <v>123</v>
      </c>
      <c r="C586" s="32">
        <v>15247.59</v>
      </c>
      <c r="D586" s="47">
        <v>2741.33</v>
      </c>
      <c r="E586" s="32">
        <v>4763.1499999999996</v>
      </c>
      <c r="F586" s="32">
        <v>12500</v>
      </c>
      <c r="G586" s="32">
        <v>7349.73</v>
      </c>
      <c r="H586" s="32">
        <v>7000</v>
      </c>
    </row>
    <row r="587" spans="1:8" ht="11.1" customHeight="1" x14ac:dyDescent="0.2">
      <c r="A587" s="46" t="s">
        <v>824</v>
      </c>
      <c r="B587" s="44" t="s">
        <v>125</v>
      </c>
      <c r="C587" s="32">
        <v>1442.52</v>
      </c>
      <c r="D587" s="47">
        <v>513.11</v>
      </c>
      <c r="E587" s="32">
        <v>281.45999999999998</v>
      </c>
      <c r="F587" s="32">
        <v>2000</v>
      </c>
      <c r="G587" s="32">
        <v>750</v>
      </c>
      <c r="H587" s="32">
        <v>4000</v>
      </c>
    </row>
    <row r="588" spans="1:8" ht="11.1" customHeight="1" x14ac:dyDescent="0.2">
      <c r="A588" s="46" t="s">
        <v>825</v>
      </c>
      <c r="B588" s="44" t="s">
        <v>127</v>
      </c>
      <c r="C588" s="32">
        <v>0</v>
      </c>
      <c r="D588" s="47">
        <v>0</v>
      </c>
      <c r="E588" s="32">
        <v>1050</v>
      </c>
      <c r="F588" s="32">
        <v>900</v>
      </c>
      <c r="G588" s="32">
        <v>0</v>
      </c>
      <c r="H588" s="32">
        <v>2000</v>
      </c>
    </row>
    <row r="589" spans="1:8" ht="11.1" customHeight="1" x14ac:dyDescent="0.2">
      <c r="A589" s="46" t="s">
        <v>826</v>
      </c>
      <c r="B589" s="44" t="s">
        <v>252</v>
      </c>
      <c r="C589" s="32">
        <v>0</v>
      </c>
      <c r="D589" s="47">
        <v>0</v>
      </c>
      <c r="E589" s="32">
        <v>178.35</v>
      </c>
      <c r="F589" s="32">
        <v>250</v>
      </c>
      <c r="G589" s="32">
        <v>225</v>
      </c>
      <c r="H589" s="32">
        <v>250</v>
      </c>
    </row>
    <row r="590" spans="1:8" ht="11.1" customHeight="1" x14ac:dyDescent="0.2">
      <c r="A590" s="46" t="s">
        <v>827</v>
      </c>
      <c r="B590" s="44" t="s">
        <v>129</v>
      </c>
      <c r="C590" s="32">
        <v>723.82</v>
      </c>
      <c r="D590" s="47">
        <v>1095.72</v>
      </c>
      <c r="E590" s="32">
        <v>1156.92</v>
      </c>
      <c r="F590" s="32">
        <v>1159</v>
      </c>
      <c r="G590" s="32">
        <v>1261.48</v>
      </c>
      <c r="H590" s="32">
        <v>1159</v>
      </c>
    </row>
    <row r="591" spans="1:8" ht="11.1" customHeight="1" x14ac:dyDescent="0.2">
      <c r="A591" s="46" t="s">
        <v>828</v>
      </c>
      <c r="B591" s="44" t="s">
        <v>133</v>
      </c>
      <c r="C591" s="32">
        <v>257.97000000000003</v>
      </c>
      <c r="D591" s="47">
        <v>375.62</v>
      </c>
      <c r="E591" s="32">
        <v>340.41</v>
      </c>
      <c r="F591" s="32">
        <v>325</v>
      </c>
      <c r="G591" s="32">
        <v>517.89</v>
      </c>
      <c r="H591" s="32">
        <v>500</v>
      </c>
    </row>
    <row r="592" spans="1:8" ht="11.1" customHeight="1" x14ac:dyDescent="0.2">
      <c r="A592" s="46" t="s">
        <v>829</v>
      </c>
      <c r="B592" s="44" t="s">
        <v>135</v>
      </c>
      <c r="C592" s="32">
        <v>893.14</v>
      </c>
      <c r="D592" s="47">
        <v>1782.88</v>
      </c>
      <c r="E592" s="32">
        <v>1905.3</v>
      </c>
      <c r="F592" s="32">
        <v>1800</v>
      </c>
      <c r="G592" s="32">
        <v>1973.87</v>
      </c>
      <c r="H592" s="32">
        <v>1900</v>
      </c>
    </row>
    <row r="593" spans="1:8" ht="11.1" customHeight="1" x14ac:dyDescent="0.2">
      <c r="A593" s="46" t="s">
        <v>830</v>
      </c>
      <c r="B593" s="44" t="s">
        <v>195</v>
      </c>
      <c r="C593" s="32">
        <v>0</v>
      </c>
      <c r="D593" s="47">
        <v>3288.56</v>
      </c>
      <c r="E593" s="32">
        <v>0</v>
      </c>
      <c r="F593" s="32">
        <v>0</v>
      </c>
      <c r="G593" s="32">
        <v>0</v>
      </c>
      <c r="H593" s="32">
        <v>0</v>
      </c>
    </row>
    <row r="594" spans="1:8" ht="11.1" customHeight="1" x14ac:dyDescent="0.2">
      <c r="A594" s="46" t="s">
        <v>831</v>
      </c>
      <c r="B594" s="44" t="s">
        <v>203</v>
      </c>
      <c r="C594" s="32">
        <v>0</v>
      </c>
      <c r="D594" s="47">
        <v>0</v>
      </c>
      <c r="E594" s="32">
        <v>0</v>
      </c>
      <c r="F594" s="32">
        <v>15000</v>
      </c>
      <c r="G594" s="32">
        <v>0</v>
      </c>
      <c r="H594" s="32">
        <v>0</v>
      </c>
    </row>
    <row r="595" spans="1:8" ht="11.1" customHeight="1" x14ac:dyDescent="0.2">
      <c r="A595" s="46" t="s">
        <v>832</v>
      </c>
      <c r="B595" s="44" t="s">
        <v>786</v>
      </c>
      <c r="C595" s="32">
        <v>0</v>
      </c>
      <c r="D595" s="47">
        <v>0</v>
      </c>
      <c r="E595" s="32">
        <v>148.75</v>
      </c>
      <c r="F595" s="32">
        <v>0</v>
      </c>
      <c r="G595" s="32">
        <v>13829.55</v>
      </c>
      <c r="H595" s="32">
        <v>0</v>
      </c>
    </row>
    <row r="596" spans="1:8" ht="11.1" customHeight="1" x14ac:dyDescent="0.2">
      <c r="A596" s="46" t="s">
        <v>833</v>
      </c>
      <c r="B596" s="44" t="s">
        <v>791</v>
      </c>
      <c r="C596" s="32">
        <v>0</v>
      </c>
      <c r="D596" s="47">
        <v>0</v>
      </c>
      <c r="E596" s="32">
        <v>1593.2</v>
      </c>
      <c r="F596" s="32">
        <v>0</v>
      </c>
      <c r="G596" s="32">
        <v>0</v>
      </c>
      <c r="H596" s="32">
        <v>0</v>
      </c>
    </row>
    <row r="597" spans="1:8" ht="11.1" customHeight="1" x14ac:dyDescent="0.2">
      <c r="A597" s="46" t="s">
        <v>834</v>
      </c>
      <c r="B597" s="44" t="s">
        <v>262</v>
      </c>
      <c r="C597" s="32">
        <v>0</v>
      </c>
      <c r="D597" s="47">
        <v>0</v>
      </c>
      <c r="E597" s="32">
        <v>10043</v>
      </c>
      <c r="F597" s="32">
        <v>18000</v>
      </c>
      <c r="G597" s="32">
        <v>26000</v>
      </c>
      <c r="H597" s="32">
        <v>0</v>
      </c>
    </row>
    <row r="598" spans="1:8" ht="11.1" customHeight="1" x14ac:dyDescent="0.2">
      <c r="A598" s="46" t="s">
        <v>1560</v>
      </c>
      <c r="B598" s="44" t="s">
        <v>1559</v>
      </c>
      <c r="C598" s="32">
        <v>0</v>
      </c>
      <c r="D598" s="47">
        <v>0</v>
      </c>
      <c r="E598" s="32">
        <v>0</v>
      </c>
      <c r="F598" s="32">
        <v>0</v>
      </c>
      <c r="G598" s="32">
        <v>0</v>
      </c>
      <c r="H598" s="32">
        <v>20000</v>
      </c>
    </row>
    <row r="599" spans="1:8" ht="11.1" customHeight="1" x14ac:dyDescent="0.2">
      <c r="A599" s="46" t="s">
        <v>835</v>
      </c>
      <c r="B599" s="44" t="s">
        <v>266</v>
      </c>
      <c r="C599" s="32">
        <v>0</v>
      </c>
      <c r="D599" s="47">
        <v>0</v>
      </c>
      <c r="E599" s="32">
        <v>0</v>
      </c>
      <c r="F599" s="32">
        <v>0</v>
      </c>
      <c r="G599" s="32">
        <v>0</v>
      </c>
      <c r="H599" s="32">
        <v>0</v>
      </c>
    </row>
    <row r="600" spans="1:8" ht="11.1" customHeight="1" x14ac:dyDescent="0.2">
      <c r="A600" s="46" t="s">
        <v>1558</v>
      </c>
      <c r="B600" s="44" t="s">
        <v>360</v>
      </c>
      <c r="C600" s="32">
        <v>0</v>
      </c>
      <c r="D600" s="47">
        <v>0</v>
      </c>
      <c r="E600" s="32">
        <v>0</v>
      </c>
      <c r="F600" s="32">
        <v>0</v>
      </c>
      <c r="G600" s="32">
        <v>0</v>
      </c>
      <c r="H600" s="32">
        <v>17000</v>
      </c>
    </row>
    <row r="601" spans="1:8" ht="11.1" customHeight="1" x14ac:dyDescent="0.2">
      <c r="A601" s="46" t="s">
        <v>836</v>
      </c>
      <c r="B601" s="44" t="s">
        <v>362</v>
      </c>
      <c r="C601" s="32">
        <v>0</v>
      </c>
      <c r="D601" s="47">
        <v>0</v>
      </c>
      <c r="E601" s="32">
        <v>0</v>
      </c>
      <c r="F601" s="32">
        <v>0</v>
      </c>
      <c r="G601" s="32">
        <v>0</v>
      </c>
      <c r="H601" s="32">
        <v>0</v>
      </c>
    </row>
    <row r="602" spans="1:8" ht="11.1" customHeight="1" x14ac:dyDescent="0.2">
      <c r="A602" s="46" t="s">
        <v>837</v>
      </c>
      <c r="B602" s="44" t="s">
        <v>139</v>
      </c>
      <c r="C602" s="32">
        <v>16287.18</v>
      </c>
      <c r="D602" s="47">
        <v>15167.89</v>
      </c>
      <c r="E602" s="32">
        <v>16040.27</v>
      </c>
      <c r="F602" s="32">
        <v>17814.09</v>
      </c>
      <c r="G602" s="32">
        <v>14185.61</v>
      </c>
      <c r="H602" s="32">
        <v>16747.63</v>
      </c>
    </row>
    <row r="603" spans="1:8" ht="11.1" customHeight="1" x14ac:dyDescent="0.2">
      <c r="A603" s="46" t="s">
        <v>838</v>
      </c>
      <c r="B603" s="44" t="s">
        <v>212</v>
      </c>
      <c r="C603" s="32">
        <v>11328.25</v>
      </c>
      <c r="D603" s="47">
        <v>10937.81</v>
      </c>
      <c r="E603" s="32">
        <v>12893.25</v>
      </c>
      <c r="F603" s="32">
        <v>13619.4</v>
      </c>
      <c r="G603" s="32">
        <v>13800.75</v>
      </c>
      <c r="H603" s="32">
        <v>13418.31</v>
      </c>
    </row>
    <row r="604" spans="1:8" ht="11.1" customHeight="1" x14ac:dyDescent="0.2">
      <c r="A604" s="46" t="s">
        <v>839</v>
      </c>
      <c r="B604" s="44" t="s">
        <v>654</v>
      </c>
      <c r="C604" s="32">
        <v>0</v>
      </c>
      <c r="D604" s="47">
        <v>0</v>
      </c>
      <c r="E604" s="32">
        <v>0</v>
      </c>
      <c r="F604" s="32">
        <v>-24400.560000000001</v>
      </c>
      <c r="G604" s="32">
        <v>-5497.19</v>
      </c>
      <c r="H604" s="32">
        <v>-39845.75</v>
      </c>
    </row>
    <row r="605" spans="1:8" ht="11.1" customHeight="1" x14ac:dyDescent="0.2">
      <c r="A605" s="46" t="s">
        <v>840</v>
      </c>
      <c r="B605" s="44" t="s">
        <v>656</v>
      </c>
      <c r="C605" s="32">
        <v>10551.09</v>
      </c>
      <c r="D605" s="47">
        <v>56974.61</v>
      </c>
      <c r="E605" s="32">
        <v>32139.15</v>
      </c>
      <c r="F605" s="32">
        <v>0</v>
      </c>
      <c r="G605" s="32">
        <v>0</v>
      </c>
      <c r="H605" s="32">
        <v>0</v>
      </c>
    </row>
    <row r="606" spans="1:8" ht="11.1" customHeight="1" x14ac:dyDescent="0.2">
      <c r="A606" s="46" t="s">
        <v>841</v>
      </c>
      <c r="B606" s="44" t="s">
        <v>741</v>
      </c>
      <c r="C606" s="32">
        <v>370980.2</v>
      </c>
      <c r="D606" s="47">
        <v>319887</v>
      </c>
      <c r="E606" s="32">
        <v>267833.65000000002</v>
      </c>
      <c r="F606" s="32">
        <v>295000</v>
      </c>
      <c r="G606" s="32">
        <v>217431.4</v>
      </c>
      <c r="H606" s="32">
        <v>235000</v>
      </c>
    </row>
    <row r="607" spans="1:8" ht="11.1" customHeight="1" x14ac:dyDescent="0.2">
      <c r="A607" s="46" t="s">
        <v>842</v>
      </c>
      <c r="B607" s="44" t="s">
        <v>843</v>
      </c>
      <c r="C607" s="32">
        <v>11455</v>
      </c>
      <c r="D607" s="47">
        <v>10580</v>
      </c>
      <c r="E607" s="32">
        <v>9025</v>
      </c>
      <c r="F607" s="32">
        <v>11750</v>
      </c>
      <c r="G607" s="32">
        <v>7555</v>
      </c>
      <c r="H607" s="32">
        <v>11750</v>
      </c>
    </row>
    <row r="608" spans="1:8" ht="11.1" customHeight="1" x14ac:dyDescent="0.2">
      <c r="A608" s="46" t="s">
        <v>844</v>
      </c>
      <c r="B608" s="44" t="s">
        <v>845</v>
      </c>
      <c r="C608" s="32">
        <v>23831.25</v>
      </c>
      <c r="D608" s="47">
        <v>22750</v>
      </c>
      <c r="E608" s="32">
        <v>19760</v>
      </c>
      <c r="F608" s="32">
        <v>21000</v>
      </c>
      <c r="G608" s="32">
        <v>16770</v>
      </c>
      <c r="H608" s="32">
        <v>18000</v>
      </c>
    </row>
    <row r="609" spans="1:8" ht="11.1" customHeight="1" x14ac:dyDescent="0.2">
      <c r="A609" s="46" t="s">
        <v>846</v>
      </c>
      <c r="B609" s="44" t="s">
        <v>847</v>
      </c>
      <c r="C609" s="32">
        <v>9440</v>
      </c>
      <c r="D609" s="47">
        <v>9400</v>
      </c>
      <c r="E609" s="32">
        <v>9250</v>
      </c>
      <c r="F609" s="32">
        <v>11000</v>
      </c>
      <c r="G609" s="32">
        <v>8670</v>
      </c>
      <c r="H609" s="32">
        <v>11000</v>
      </c>
    </row>
    <row r="610" spans="1:8" ht="11.1" customHeight="1" x14ac:dyDescent="0.2">
      <c r="A610" s="46" t="s">
        <v>848</v>
      </c>
      <c r="B610" s="44" t="s">
        <v>745</v>
      </c>
      <c r="C610" s="32">
        <v>526512.36</v>
      </c>
      <c r="D610" s="47">
        <v>511339.44</v>
      </c>
      <c r="E610" s="32">
        <v>439987.22</v>
      </c>
      <c r="F610" s="32">
        <v>555000</v>
      </c>
      <c r="G610" s="32">
        <v>480290.84</v>
      </c>
      <c r="H610" s="32">
        <v>560000</v>
      </c>
    </row>
    <row r="611" spans="1:8" ht="11.1" customHeight="1" x14ac:dyDescent="0.2">
      <c r="A611" s="46" t="s">
        <v>849</v>
      </c>
      <c r="B611" s="44" t="s">
        <v>850</v>
      </c>
      <c r="C611" s="32">
        <v>132637.5</v>
      </c>
      <c r="D611" s="47">
        <v>113966.06</v>
      </c>
      <c r="E611" s="32">
        <v>101060.79</v>
      </c>
      <c r="F611" s="32">
        <v>140000</v>
      </c>
      <c r="G611" s="32">
        <v>107762.62</v>
      </c>
      <c r="H611" s="32">
        <v>140000</v>
      </c>
    </row>
    <row r="612" spans="1:8" ht="11.1" customHeight="1" x14ac:dyDescent="0.2">
      <c r="A612" s="46" t="s">
        <v>851</v>
      </c>
      <c r="B612" s="44" t="s">
        <v>852</v>
      </c>
      <c r="C612" s="32">
        <v>131057.5</v>
      </c>
      <c r="D612" s="47">
        <v>126047.73</v>
      </c>
      <c r="E612" s="32">
        <v>124193.9</v>
      </c>
      <c r="F612" s="32">
        <v>135000</v>
      </c>
      <c r="G612" s="32">
        <v>129484.97</v>
      </c>
      <c r="H612" s="32">
        <v>145000</v>
      </c>
    </row>
    <row r="613" spans="1:8" ht="11.1" customHeight="1" x14ac:dyDescent="0.2">
      <c r="A613" s="46" t="s">
        <v>853</v>
      </c>
      <c r="B613" s="44" t="s">
        <v>854</v>
      </c>
      <c r="C613" s="32">
        <v>108194.14</v>
      </c>
      <c r="D613" s="47">
        <v>117991.67</v>
      </c>
      <c r="E613" s="32">
        <v>106245.95</v>
      </c>
      <c r="F613" s="32">
        <v>132000</v>
      </c>
      <c r="G613" s="32">
        <v>98989.27</v>
      </c>
      <c r="H613" s="32">
        <v>132000</v>
      </c>
    </row>
    <row r="614" spans="1:8" ht="11.1" customHeight="1" x14ac:dyDescent="0.2">
      <c r="A614" s="46" t="s">
        <v>855</v>
      </c>
      <c r="B614" s="44" t="s">
        <v>856</v>
      </c>
      <c r="C614" s="32">
        <v>18023</v>
      </c>
      <c r="D614" s="47">
        <v>16329.83</v>
      </c>
      <c r="E614" s="32">
        <v>15822</v>
      </c>
      <c r="F614" s="32">
        <v>17000</v>
      </c>
      <c r="G614" s="32">
        <v>15820.28</v>
      </c>
      <c r="H614" s="32">
        <v>18000</v>
      </c>
    </row>
    <row r="615" spans="1:8" ht="11.1" customHeight="1" x14ac:dyDescent="0.2">
      <c r="A615" s="46" t="s">
        <v>857</v>
      </c>
      <c r="B615" s="44" t="s">
        <v>858</v>
      </c>
      <c r="C615" s="32">
        <v>49245.9</v>
      </c>
      <c r="D615" s="47">
        <v>45240</v>
      </c>
      <c r="E615" s="32">
        <v>42703.01</v>
      </c>
      <c r="F615" s="32">
        <v>54000</v>
      </c>
      <c r="G615" s="32">
        <v>41717.5</v>
      </c>
      <c r="H615" s="32">
        <v>54000</v>
      </c>
    </row>
    <row r="616" spans="1:8" ht="11.1" customHeight="1" x14ac:dyDescent="0.2">
      <c r="A616" s="46" t="s">
        <v>859</v>
      </c>
      <c r="B616" s="44" t="s">
        <v>860</v>
      </c>
      <c r="C616" s="32">
        <v>5227</v>
      </c>
      <c r="D616" s="47">
        <v>5669</v>
      </c>
      <c r="E616" s="32">
        <v>7987</v>
      </c>
      <c r="F616" s="32">
        <v>8000</v>
      </c>
      <c r="G616" s="32">
        <v>10255</v>
      </c>
      <c r="H616" s="32">
        <v>10500</v>
      </c>
    </row>
    <row r="617" spans="1:8" ht="11.1" customHeight="1" x14ac:dyDescent="0.2">
      <c r="A617" s="46" t="s">
        <v>861</v>
      </c>
      <c r="B617" s="44" t="s">
        <v>714</v>
      </c>
      <c r="C617" s="32">
        <v>254872.2</v>
      </c>
      <c r="D617" s="47">
        <v>161436.25</v>
      </c>
      <c r="E617" s="32">
        <v>190609.45</v>
      </c>
      <c r="F617" s="32">
        <v>215000</v>
      </c>
      <c r="G617" s="32">
        <v>174101.5</v>
      </c>
      <c r="H617" s="32">
        <v>200000</v>
      </c>
    </row>
    <row r="618" spans="1:8" ht="11.1" customHeight="1" x14ac:dyDescent="0.2">
      <c r="A618" s="46" t="s">
        <v>862</v>
      </c>
      <c r="B618" s="44" t="s">
        <v>863</v>
      </c>
      <c r="C618" s="32">
        <v>34009.35</v>
      </c>
      <c r="D618" s="47">
        <v>34578.629999999997</v>
      </c>
      <c r="E618" s="32">
        <v>28159.86</v>
      </c>
      <c r="F618" s="32">
        <v>28000</v>
      </c>
      <c r="G618" s="32">
        <v>30987.38</v>
      </c>
      <c r="H618" s="32">
        <v>28000</v>
      </c>
    </row>
    <row r="619" spans="1:8" ht="11.1" customHeight="1" x14ac:dyDescent="0.2">
      <c r="A619" s="46" t="s">
        <v>864</v>
      </c>
      <c r="B619" s="44" t="s">
        <v>865</v>
      </c>
      <c r="C619" s="32">
        <v>4163.1000000000004</v>
      </c>
      <c r="D619" s="47">
        <v>2920.3</v>
      </c>
      <c r="E619" s="32">
        <v>3169.52</v>
      </c>
      <c r="F619" s="32">
        <v>4775</v>
      </c>
      <c r="G619" s="32">
        <v>1563.71</v>
      </c>
      <c r="H619" s="32">
        <v>4775</v>
      </c>
    </row>
    <row r="620" spans="1:8" ht="11.1" customHeight="1" x14ac:dyDescent="0.2">
      <c r="A620" s="46" t="s">
        <v>866</v>
      </c>
      <c r="B620" s="44" t="s">
        <v>867</v>
      </c>
      <c r="C620" s="32">
        <v>17718.330000000002</v>
      </c>
      <c r="D620" s="47">
        <v>8667.85</v>
      </c>
      <c r="E620" s="32">
        <v>9904.6</v>
      </c>
      <c r="F620" s="32">
        <v>15000</v>
      </c>
      <c r="G620" s="32">
        <v>9292.33</v>
      </c>
      <c r="H620" s="32">
        <v>15000</v>
      </c>
    </row>
    <row r="621" spans="1:8" ht="11.1" customHeight="1" x14ac:dyDescent="0.2">
      <c r="A621" s="46" t="s">
        <v>868</v>
      </c>
      <c r="B621" s="44" t="s">
        <v>869</v>
      </c>
      <c r="C621" s="32">
        <v>5059</v>
      </c>
      <c r="D621" s="47">
        <v>4497.32</v>
      </c>
      <c r="E621" s="32">
        <v>3173.97</v>
      </c>
      <c r="F621" s="32">
        <v>4000</v>
      </c>
      <c r="G621" s="32">
        <v>3576.2</v>
      </c>
      <c r="H621" s="32">
        <v>4000</v>
      </c>
    </row>
    <row r="622" spans="1:8" ht="11.1" customHeight="1" x14ac:dyDescent="0.2">
      <c r="A622" s="46" t="s">
        <v>870</v>
      </c>
      <c r="B622" s="44" t="s">
        <v>871</v>
      </c>
      <c r="C622" s="32">
        <v>8622.9699999999993</v>
      </c>
      <c r="D622" s="47">
        <v>11361.57</v>
      </c>
      <c r="E622" s="32">
        <v>8328.59</v>
      </c>
      <c r="F622" s="32">
        <v>8500</v>
      </c>
      <c r="G622" s="32">
        <v>9313.6</v>
      </c>
      <c r="H622" s="32">
        <v>8500</v>
      </c>
    </row>
    <row r="623" spans="1:8" ht="11.1" customHeight="1" x14ac:dyDescent="0.2">
      <c r="A623" s="46" t="s">
        <v>872</v>
      </c>
      <c r="B623" s="44" t="s">
        <v>873</v>
      </c>
      <c r="C623" s="32">
        <v>10672.49</v>
      </c>
      <c r="D623" s="47">
        <v>11278.47</v>
      </c>
      <c r="E623" s="32">
        <v>10433.209999999999</v>
      </c>
      <c r="F623" s="32">
        <v>11000</v>
      </c>
      <c r="G623" s="32">
        <v>11098.85</v>
      </c>
      <c r="H623" s="32">
        <v>11000</v>
      </c>
    </row>
    <row r="624" spans="1:8" ht="11.1" customHeight="1" x14ac:dyDescent="0.2">
      <c r="A624" s="46" t="s">
        <v>874</v>
      </c>
      <c r="B624" s="44" t="s">
        <v>875</v>
      </c>
      <c r="C624" s="32">
        <v>7253.87</v>
      </c>
      <c r="D624" s="47">
        <v>4268.43</v>
      </c>
      <c r="E624" s="32">
        <v>4385.21</v>
      </c>
      <c r="F624" s="32">
        <v>5000</v>
      </c>
      <c r="G624" s="32">
        <v>4816.41</v>
      </c>
      <c r="H624" s="32">
        <v>5000</v>
      </c>
    </row>
    <row r="625" spans="1:8" ht="11.1" customHeight="1" x14ac:dyDescent="0.2">
      <c r="A625" s="46" t="s">
        <v>876</v>
      </c>
      <c r="B625" s="44" t="s">
        <v>877</v>
      </c>
      <c r="C625" s="32">
        <v>13886.98</v>
      </c>
      <c r="D625" s="47">
        <v>11623.93</v>
      </c>
      <c r="E625" s="32">
        <v>12630.11</v>
      </c>
      <c r="F625" s="32">
        <v>13500</v>
      </c>
      <c r="G625" s="32">
        <v>15789.62</v>
      </c>
      <c r="H625" s="32">
        <v>13500</v>
      </c>
    </row>
    <row r="626" spans="1:8" ht="11.1" customHeight="1" x14ac:dyDescent="0.2">
      <c r="A626" s="46" t="s">
        <v>878</v>
      </c>
      <c r="B626" s="44" t="s">
        <v>58</v>
      </c>
      <c r="C626" s="32">
        <v>2235.9899999999998</v>
      </c>
      <c r="D626" s="47">
        <v>1788.02</v>
      </c>
      <c r="E626" s="32">
        <v>1427.57</v>
      </c>
      <c r="F626" s="32">
        <v>2410</v>
      </c>
      <c r="G626" s="32">
        <v>1723.63</v>
      </c>
      <c r="H626" s="32">
        <v>2410</v>
      </c>
    </row>
    <row r="627" spans="1:8" ht="11.1" customHeight="1" x14ac:dyDescent="0.2">
      <c r="A627" s="46" t="s">
        <v>879</v>
      </c>
      <c r="B627" s="44" t="s">
        <v>880</v>
      </c>
      <c r="C627" s="32">
        <v>27945.84</v>
      </c>
      <c r="D627" s="47">
        <v>19032.04</v>
      </c>
      <c r="E627" s="32">
        <v>24295.59</v>
      </c>
      <c r="F627" s="32">
        <v>31500</v>
      </c>
      <c r="G627" s="32">
        <v>25612.62</v>
      </c>
      <c r="H627" s="32">
        <v>31500</v>
      </c>
    </row>
    <row r="628" spans="1:8" ht="11.1" customHeight="1" x14ac:dyDescent="0.2">
      <c r="A628" s="46" t="s">
        <v>881</v>
      </c>
      <c r="B628" s="44" t="s">
        <v>102</v>
      </c>
      <c r="C628" s="32">
        <v>5745.88</v>
      </c>
      <c r="D628" s="47">
        <v>5189.08</v>
      </c>
      <c r="E628" s="32">
        <v>4718.33</v>
      </c>
      <c r="F628" s="32">
        <v>8750</v>
      </c>
      <c r="G628" s="32">
        <v>5666.77</v>
      </c>
      <c r="H628" s="32">
        <v>8750</v>
      </c>
    </row>
    <row r="629" spans="1:8" ht="11.1" customHeight="1" x14ac:dyDescent="0.2">
      <c r="A629" s="46" t="s">
        <v>882</v>
      </c>
      <c r="B629" s="44" t="s">
        <v>60</v>
      </c>
      <c r="C629" s="32">
        <v>78852.11</v>
      </c>
      <c r="D629" s="47">
        <v>76509.84</v>
      </c>
      <c r="E629" s="32">
        <v>37671.839999999997</v>
      </c>
      <c r="F629" s="32">
        <v>49856</v>
      </c>
      <c r="G629" s="32">
        <v>41847.589999999997</v>
      </c>
      <c r="H629" s="32">
        <v>43513</v>
      </c>
    </row>
    <row r="630" spans="1:8" ht="11.1" customHeight="1" x14ac:dyDescent="0.2">
      <c r="A630" s="46" t="s">
        <v>883</v>
      </c>
      <c r="B630" s="44" t="s">
        <v>884</v>
      </c>
      <c r="C630" s="32">
        <v>19035.18</v>
      </c>
      <c r="D630" s="47">
        <v>16000</v>
      </c>
      <c r="E630" s="32">
        <v>19000</v>
      </c>
      <c r="F630" s="32">
        <v>20000</v>
      </c>
      <c r="G630" s="32">
        <v>20000</v>
      </c>
      <c r="H630" s="32">
        <v>22000</v>
      </c>
    </row>
    <row r="631" spans="1:8" ht="11.1" customHeight="1" x14ac:dyDescent="0.2">
      <c r="A631" s="46" t="s">
        <v>885</v>
      </c>
      <c r="B631" s="44" t="s">
        <v>886</v>
      </c>
      <c r="C631" s="32">
        <v>4055</v>
      </c>
      <c r="D631" s="47">
        <v>4935</v>
      </c>
      <c r="E631" s="32">
        <v>4610</v>
      </c>
      <c r="F631" s="32">
        <v>3500</v>
      </c>
      <c r="G631" s="32">
        <v>4060</v>
      </c>
      <c r="H631" s="32">
        <v>4000</v>
      </c>
    </row>
    <row r="632" spans="1:8" ht="11.1" customHeight="1" x14ac:dyDescent="0.2">
      <c r="A632" s="46" t="s">
        <v>887</v>
      </c>
      <c r="B632" s="44" t="s">
        <v>888</v>
      </c>
      <c r="C632" s="32">
        <v>3305</v>
      </c>
      <c r="D632" s="47">
        <v>2516</v>
      </c>
      <c r="E632" s="32">
        <v>2361</v>
      </c>
      <c r="F632" s="32">
        <v>3000</v>
      </c>
      <c r="G632" s="32">
        <v>2765.67</v>
      </c>
      <c r="H632" s="32">
        <v>3500</v>
      </c>
    </row>
    <row r="633" spans="1:8" ht="11.1" customHeight="1" x14ac:dyDescent="0.2">
      <c r="A633" s="46" t="s">
        <v>889</v>
      </c>
      <c r="B633" s="44" t="s">
        <v>152</v>
      </c>
      <c r="C633" s="32">
        <v>1145</v>
      </c>
      <c r="D633" s="47">
        <v>6831</v>
      </c>
      <c r="E633" s="32">
        <v>0</v>
      </c>
      <c r="F633" s="32">
        <v>2000</v>
      </c>
      <c r="G633" s="32">
        <v>3400</v>
      </c>
      <c r="H633" s="32">
        <v>3500</v>
      </c>
    </row>
    <row r="634" spans="1:8" ht="11.1" customHeight="1" x14ac:dyDescent="0.2">
      <c r="A634" s="46" t="s">
        <v>890</v>
      </c>
      <c r="B634" s="44" t="s">
        <v>891</v>
      </c>
      <c r="C634" s="32">
        <v>11325.42</v>
      </c>
      <c r="D634" s="47">
        <v>9605.01</v>
      </c>
      <c r="E634" s="32">
        <v>9186.7199999999993</v>
      </c>
      <c r="F634" s="32">
        <v>11268</v>
      </c>
      <c r="G634" s="32">
        <v>9445.86</v>
      </c>
      <c r="H634" s="32">
        <v>11268</v>
      </c>
    </row>
    <row r="635" spans="1:8" ht="11.1" customHeight="1" x14ac:dyDescent="0.2">
      <c r="A635" s="46" t="s">
        <v>892</v>
      </c>
      <c r="B635" s="44" t="s">
        <v>634</v>
      </c>
      <c r="C635" s="32">
        <v>76.239999999999995</v>
      </c>
      <c r="D635" s="47">
        <v>70.989999999999995</v>
      </c>
      <c r="E635" s="32">
        <v>99.21</v>
      </c>
      <c r="F635" s="32">
        <v>0</v>
      </c>
      <c r="G635" s="32">
        <v>0</v>
      </c>
      <c r="H635" s="32">
        <v>0</v>
      </c>
    </row>
    <row r="636" spans="1:8" ht="11.1" customHeight="1" x14ac:dyDescent="0.2">
      <c r="A636" s="46" t="s">
        <v>893</v>
      </c>
      <c r="B636" s="44" t="s">
        <v>894</v>
      </c>
      <c r="C636" s="32">
        <v>-53.07</v>
      </c>
      <c r="D636" s="47">
        <v>-78.8</v>
      </c>
      <c r="E636" s="32">
        <v>-6.73</v>
      </c>
      <c r="F636" s="32">
        <v>0</v>
      </c>
      <c r="G636" s="32">
        <v>0</v>
      </c>
      <c r="H636" s="32">
        <v>0</v>
      </c>
    </row>
    <row r="637" spans="1:8" ht="11.1" customHeight="1" x14ac:dyDescent="0.2">
      <c r="A637" s="46" t="s">
        <v>895</v>
      </c>
      <c r="B637" s="44" t="s">
        <v>376</v>
      </c>
      <c r="C637" s="32">
        <v>-711.81</v>
      </c>
      <c r="D637" s="47">
        <v>0</v>
      </c>
      <c r="E637" s="32">
        <v>0</v>
      </c>
      <c r="F637" s="32">
        <v>0</v>
      </c>
      <c r="G637" s="32">
        <v>0</v>
      </c>
      <c r="H637" s="32">
        <v>0</v>
      </c>
    </row>
    <row r="638" spans="1:8" ht="11.1" customHeight="1" x14ac:dyDescent="0.2">
      <c r="A638" s="46" t="s">
        <v>896</v>
      </c>
      <c r="B638" s="44" t="s">
        <v>897</v>
      </c>
      <c r="C638" s="32">
        <v>20729.2</v>
      </c>
      <c r="D638" s="47">
        <v>4447.87</v>
      </c>
      <c r="E638" s="32">
        <v>0</v>
      </c>
      <c r="F638" s="32">
        <v>0</v>
      </c>
      <c r="G638" s="32">
        <v>0</v>
      </c>
      <c r="H638" s="32">
        <v>0</v>
      </c>
    </row>
    <row r="639" spans="1:8" ht="11.1" customHeight="1" x14ac:dyDescent="0.2">
      <c r="A639" s="46" t="s">
        <v>898</v>
      </c>
      <c r="B639" s="44" t="s">
        <v>899</v>
      </c>
      <c r="C639" s="32">
        <v>71805.84</v>
      </c>
      <c r="D639" s="47">
        <v>76272.58</v>
      </c>
      <c r="E639" s="32">
        <v>78740.03</v>
      </c>
      <c r="F639" s="32">
        <v>81572.649999999994</v>
      </c>
      <c r="G639" s="32">
        <v>81501.69</v>
      </c>
      <c r="H639" s="32">
        <v>84427.53</v>
      </c>
    </row>
    <row r="640" spans="1:8" ht="11.1" customHeight="1" x14ac:dyDescent="0.2">
      <c r="A640" s="46" t="s">
        <v>900</v>
      </c>
      <c r="B640" s="44" t="s">
        <v>901</v>
      </c>
      <c r="C640" s="32">
        <v>43749.06</v>
      </c>
      <c r="D640" s="47">
        <v>46813.5</v>
      </c>
      <c r="E640" s="32">
        <v>48391.48</v>
      </c>
      <c r="F640" s="32">
        <v>50132.160000000003</v>
      </c>
      <c r="G640" s="32">
        <v>50067.199999999997</v>
      </c>
      <c r="H640" s="32">
        <v>51886.79</v>
      </c>
    </row>
    <row r="641" spans="1:8" ht="11.1" customHeight="1" x14ac:dyDescent="0.2">
      <c r="A641" s="46" t="s">
        <v>902</v>
      </c>
      <c r="B641" s="44" t="s">
        <v>72</v>
      </c>
      <c r="C641" s="32">
        <v>3191.47</v>
      </c>
      <c r="D641" s="47">
        <v>2634.55</v>
      </c>
      <c r="E641" s="32">
        <v>3417.11</v>
      </c>
      <c r="F641" s="32">
        <v>4559.04</v>
      </c>
      <c r="G641" s="32">
        <v>4559.04</v>
      </c>
      <c r="H641" s="32">
        <v>4718.88</v>
      </c>
    </row>
    <row r="642" spans="1:8" ht="11.1" customHeight="1" x14ac:dyDescent="0.2">
      <c r="A642" s="46" t="s">
        <v>903</v>
      </c>
      <c r="B642" s="44" t="s">
        <v>160</v>
      </c>
      <c r="C642" s="32">
        <v>13750</v>
      </c>
      <c r="D642" s="47">
        <v>0</v>
      </c>
      <c r="E642" s="32">
        <v>0</v>
      </c>
      <c r="F642" s="32">
        <v>10000</v>
      </c>
      <c r="G642" s="32">
        <v>0</v>
      </c>
      <c r="H642" s="32">
        <v>10000</v>
      </c>
    </row>
    <row r="643" spans="1:8" ht="11.1" customHeight="1" x14ac:dyDescent="0.2">
      <c r="A643" s="46" t="s">
        <v>904</v>
      </c>
      <c r="B643" s="44" t="s">
        <v>700</v>
      </c>
      <c r="C643" s="32">
        <v>123980.71</v>
      </c>
      <c r="D643" s="47">
        <v>114033.73</v>
      </c>
      <c r="E643" s="32">
        <v>105206.57</v>
      </c>
      <c r="F643" s="32">
        <v>131213</v>
      </c>
      <c r="G643" s="32">
        <v>105829.86</v>
      </c>
      <c r="H643" s="32">
        <v>131213</v>
      </c>
    </row>
    <row r="644" spans="1:8" ht="11.1" customHeight="1" x14ac:dyDescent="0.2">
      <c r="A644" s="46" t="s">
        <v>905</v>
      </c>
      <c r="B644" s="44" t="s">
        <v>76</v>
      </c>
      <c r="C644" s="32">
        <v>0</v>
      </c>
      <c r="D644" s="47">
        <v>24.19</v>
      </c>
      <c r="E644" s="32">
        <v>0</v>
      </c>
      <c r="F644" s="32">
        <v>0</v>
      </c>
      <c r="G644" s="32">
        <v>16.13</v>
      </c>
      <c r="H644" s="32">
        <v>0</v>
      </c>
    </row>
    <row r="645" spans="1:8" ht="11.1" customHeight="1" x14ac:dyDescent="0.2">
      <c r="A645" s="46" t="s">
        <v>906</v>
      </c>
      <c r="B645" s="44" t="s">
        <v>907</v>
      </c>
      <c r="C645" s="32">
        <v>29168.75</v>
      </c>
      <c r="D645" s="47">
        <v>28637.5</v>
      </c>
      <c r="E645" s="32">
        <v>27867.75</v>
      </c>
      <c r="F645" s="32">
        <v>33480</v>
      </c>
      <c r="G645" s="32">
        <v>25182.35</v>
      </c>
      <c r="H645" s="32">
        <v>33480</v>
      </c>
    </row>
    <row r="646" spans="1:8" ht="11.1" customHeight="1" x14ac:dyDescent="0.2">
      <c r="A646" s="46" t="s">
        <v>908</v>
      </c>
      <c r="B646" s="44" t="s">
        <v>718</v>
      </c>
      <c r="C646" s="32">
        <v>95141.6</v>
      </c>
      <c r="D646" s="47">
        <v>69689.490000000005</v>
      </c>
      <c r="E646" s="32">
        <v>77743.44</v>
      </c>
      <c r="F646" s="32">
        <v>90300</v>
      </c>
      <c r="G646" s="32">
        <v>68795.789999999994</v>
      </c>
      <c r="H646" s="32">
        <v>86000</v>
      </c>
    </row>
    <row r="647" spans="1:8" ht="11.1" customHeight="1" x14ac:dyDescent="0.2">
      <c r="A647" s="46" t="s">
        <v>1557</v>
      </c>
      <c r="B647" s="44" t="s">
        <v>1548</v>
      </c>
      <c r="C647" s="32">
        <v>0</v>
      </c>
      <c r="D647" s="47">
        <v>0</v>
      </c>
      <c r="E647" s="32">
        <v>-3731</v>
      </c>
      <c r="F647" s="32">
        <v>0</v>
      </c>
      <c r="G647" s="32">
        <v>0</v>
      </c>
      <c r="H647" s="32">
        <v>0</v>
      </c>
    </row>
    <row r="648" spans="1:8" ht="11.1" customHeight="1" x14ac:dyDescent="0.2">
      <c r="A648" s="46" t="s">
        <v>909</v>
      </c>
      <c r="B648" s="44" t="s">
        <v>383</v>
      </c>
      <c r="C648" s="32">
        <v>-27471.66</v>
      </c>
      <c r="D648" s="47">
        <v>6091.87</v>
      </c>
      <c r="E648" s="32">
        <v>3634.78</v>
      </c>
      <c r="F648" s="32">
        <v>0</v>
      </c>
      <c r="G648" s="32">
        <v>0</v>
      </c>
      <c r="H648" s="32">
        <v>0</v>
      </c>
    </row>
    <row r="649" spans="1:8" ht="11.1" customHeight="1" x14ac:dyDescent="0.2">
      <c r="A649" s="46" t="s">
        <v>910</v>
      </c>
      <c r="B649" s="44" t="s">
        <v>78</v>
      </c>
      <c r="C649" s="32">
        <v>33.549999999999997</v>
      </c>
      <c r="D649" s="47">
        <v>33.61</v>
      </c>
      <c r="E649" s="32">
        <v>0</v>
      </c>
      <c r="F649" s="32">
        <v>0</v>
      </c>
      <c r="G649" s="32">
        <v>136.51</v>
      </c>
      <c r="H649" s="32">
        <v>0</v>
      </c>
    </row>
    <row r="650" spans="1:8" ht="11.1" customHeight="1" x14ac:dyDescent="0.2">
      <c r="A650" s="46" t="s">
        <v>911</v>
      </c>
      <c r="B650" s="44" t="s">
        <v>80</v>
      </c>
      <c r="C650" s="32">
        <v>0</v>
      </c>
      <c r="D650" s="47">
        <v>36.520000000000003</v>
      </c>
      <c r="E650" s="32">
        <v>0</v>
      </c>
      <c r="F650" s="32">
        <v>0</v>
      </c>
      <c r="G650" s="32">
        <v>2.57</v>
      </c>
      <c r="H650" s="32">
        <v>0</v>
      </c>
    </row>
    <row r="651" spans="1:8" ht="11.1" customHeight="1" x14ac:dyDescent="0.2">
      <c r="A651" s="46" t="s">
        <v>912</v>
      </c>
      <c r="B651" s="44" t="s">
        <v>913</v>
      </c>
      <c r="C651" s="32">
        <v>17343.38</v>
      </c>
      <c r="D651" s="47">
        <v>10804.61</v>
      </c>
      <c r="E651" s="32">
        <v>18073.46</v>
      </c>
      <c r="F651" s="32">
        <v>17000</v>
      </c>
      <c r="G651" s="32">
        <v>11999.75</v>
      </c>
      <c r="H651" s="32">
        <v>15000</v>
      </c>
    </row>
    <row r="652" spans="1:8" ht="11.1" customHeight="1" x14ac:dyDescent="0.2">
      <c r="A652" s="46" t="s">
        <v>914</v>
      </c>
      <c r="B652" s="44" t="s">
        <v>86</v>
      </c>
      <c r="C652" s="32">
        <v>288.99</v>
      </c>
      <c r="D652" s="47">
        <v>4895.3</v>
      </c>
      <c r="E652" s="32">
        <v>1070</v>
      </c>
      <c r="F652" s="32">
        <v>2500</v>
      </c>
      <c r="G652" s="32">
        <v>2532.42</v>
      </c>
      <c r="H652" s="32">
        <v>3000</v>
      </c>
    </row>
    <row r="653" spans="1:8" ht="11.1" customHeight="1" x14ac:dyDescent="0.2">
      <c r="A653" s="46" t="s">
        <v>915</v>
      </c>
      <c r="B653" s="44" t="s">
        <v>168</v>
      </c>
      <c r="C653" s="32">
        <v>4065.03</v>
      </c>
      <c r="D653" s="47">
        <v>3276.39</v>
      </c>
      <c r="E653" s="32">
        <v>3595.17</v>
      </c>
      <c r="F653" s="32">
        <v>4098</v>
      </c>
      <c r="G653" s="32">
        <v>4070</v>
      </c>
      <c r="H653" s="32">
        <v>3751</v>
      </c>
    </row>
    <row r="654" spans="1:8" ht="11.1" customHeight="1" x14ac:dyDescent="0.2">
      <c r="A654" s="46" t="s">
        <v>916</v>
      </c>
      <c r="B654" s="44" t="s">
        <v>90</v>
      </c>
      <c r="C654" s="32">
        <v>1262.56</v>
      </c>
      <c r="D654" s="47">
        <v>983.25</v>
      </c>
      <c r="E654" s="32">
        <v>2752.55</v>
      </c>
      <c r="F654" s="32">
        <v>3025</v>
      </c>
      <c r="G654" s="32">
        <v>1162</v>
      </c>
      <c r="H654" s="32">
        <v>3013</v>
      </c>
    </row>
    <row r="655" spans="1:8" ht="11.1" customHeight="1" x14ac:dyDescent="0.2">
      <c r="A655" s="46" t="s">
        <v>917</v>
      </c>
      <c r="B655" s="44" t="s">
        <v>92</v>
      </c>
      <c r="C655" s="32">
        <v>87.9</v>
      </c>
      <c r="D655" s="47">
        <v>37.950000000000003</v>
      </c>
      <c r="E655" s="32">
        <v>46.9</v>
      </c>
      <c r="F655" s="32">
        <v>123</v>
      </c>
      <c r="G655" s="32">
        <v>46.9</v>
      </c>
      <c r="H655" s="32">
        <v>123</v>
      </c>
    </row>
    <row r="656" spans="1:8" ht="11.1" customHeight="1" x14ac:dyDescent="0.2">
      <c r="A656" s="46" t="s">
        <v>918</v>
      </c>
      <c r="B656" s="44" t="s">
        <v>766</v>
      </c>
      <c r="C656" s="32">
        <v>13653.9</v>
      </c>
      <c r="D656" s="47">
        <v>34749.24</v>
      </c>
      <c r="E656" s="32">
        <v>12242.96</v>
      </c>
      <c r="F656" s="32">
        <v>15000</v>
      </c>
      <c r="G656" s="32">
        <v>11196.8</v>
      </c>
      <c r="H656" s="32">
        <v>15000</v>
      </c>
    </row>
    <row r="657" spans="1:8" ht="11.1" customHeight="1" x14ac:dyDescent="0.2">
      <c r="A657" s="46" t="s">
        <v>919</v>
      </c>
      <c r="B657" s="44" t="s">
        <v>94</v>
      </c>
      <c r="C657" s="32">
        <v>450.04</v>
      </c>
      <c r="D657" s="47">
        <v>350.46</v>
      </c>
      <c r="E657" s="32">
        <v>3053.15</v>
      </c>
      <c r="F657" s="32">
        <v>3500</v>
      </c>
      <c r="G657" s="32">
        <v>3265.8</v>
      </c>
      <c r="H657" s="32">
        <v>3500</v>
      </c>
    </row>
    <row r="658" spans="1:8" ht="11.1" customHeight="1" x14ac:dyDescent="0.2">
      <c r="A658" s="46" t="s">
        <v>920</v>
      </c>
      <c r="B658" s="44" t="s">
        <v>96</v>
      </c>
      <c r="C658" s="32">
        <v>1653.29</v>
      </c>
      <c r="D658" s="47">
        <v>1498.24</v>
      </c>
      <c r="E658" s="32">
        <v>506.52</v>
      </c>
      <c r="F658" s="32">
        <v>3000</v>
      </c>
      <c r="G658" s="32">
        <v>2609.2199999999998</v>
      </c>
      <c r="H658" s="32">
        <v>3000</v>
      </c>
    </row>
    <row r="659" spans="1:8" ht="11.1" customHeight="1" x14ac:dyDescent="0.2">
      <c r="A659" s="46" t="s">
        <v>921</v>
      </c>
      <c r="B659" s="44" t="s">
        <v>98</v>
      </c>
      <c r="C659" s="32">
        <v>3688.66</v>
      </c>
      <c r="D659" s="47">
        <v>4488.34</v>
      </c>
      <c r="E659" s="32">
        <v>3571.03</v>
      </c>
      <c r="F659" s="32">
        <v>4750</v>
      </c>
      <c r="G659" s="32">
        <v>3524.65</v>
      </c>
      <c r="H659" s="32">
        <v>4750</v>
      </c>
    </row>
    <row r="660" spans="1:8" ht="11.1" customHeight="1" x14ac:dyDescent="0.2">
      <c r="A660" s="46" t="s">
        <v>922</v>
      </c>
      <c r="B660" s="44" t="s">
        <v>104</v>
      </c>
      <c r="C660" s="32">
        <v>1507.66</v>
      </c>
      <c r="D660" s="47">
        <v>2320.84</v>
      </c>
      <c r="E660" s="32">
        <v>2114.25</v>
      </c>
      <c r="F660" s="32">
        <v>2250</v>
      </c>
      <c r="G660" s="32">
        <v>2114.25</v>
      </c>
      <c r="H660" s="32">
        <v>2250</v>
      </c>
    </row>
    <row r="661" spans="1:8" ht="11.1" customHeight="1" x14ac:dyDescent="0.2">
      <c r="A661" s="46" t="s">
        <v>923</v>
      </c>
      <c r="B661" s="44" t="s">
        <v>106</v>
      </c>
      <c r="C661" s="32">
        <v>3371.8</v>
      </c>
      <c r="D661" s="47">
        <v>993.51</v>
      </c>
      <c r="E661" s="32">
        <v>1250</v>
      </c>
      <c r="F661" s="32">
        <v>5500</v>
      </c>
      <c r="G661" s="32">
        <v>3081.2</v>
      </c>
      <c r="H661" s="32">
        <v>5500</v>
      </c>
    </row>
    <row r="662" spans="1:8" ht="11.1" customHeight="1" x14ac:dyDescent="0.2">
      <c r="A662" s="46" t="s">
        <v>924</v>
      </c>
      <c r="B662" s="44" t="s">
        <v>109</v>
      </c>
      <c r="C662" s="32">
        <v>34335.49</v>
      </c>
      <c r="D662" s="47">
        <v>31257.360000000001</v>
      </c>
      <c r="E662" s="32">
        <v>28424.639999999999</v>
      </c>
      <c r="F662" s="32">
        <v>27261.99</v>
      </c>
      <c r="G662" s="32">
        <v>27261.99</v>
      </c>
      <c r="H662" s="32">
        <v>28240.75</v>
      </c>
    </row>
    <row r="663" spans="1:8" ht="11.1" customHeight="1" x14ac:dyDescent="0.2">
      <c r="A663" s="46" t="s">
        <v>925</v>
      </c>
      <c r="B663" s="44" t="s">
        <v>113</v>
      </c>
      <c r="C663" s="32">
        <v>23798.65</v>
      </c>
      <c r="D663" s="47">
        <v>20876.400000000001</v>
      </c>
      <c r="E663" s="32">
        <v>13876.33</v>
      </c>
      <c r="F663" s="32">
        <v>22500</v>
      </c>
      <c r="G663" s="32">
        <v>11075</v>
      </c>
      <c r="H663" s="32">
        <v>12500</v>
      </c>
    </row>
    <row r="664" spans="1:8" ht="11.1" customHeight="1" x14ac:dyDescent="0.2">
      <c r="A664" s="46" t="s">
        <v>926</v>
      </c>
      <c r="B664" s="44" t="s">
        <v>115</v>
      </c>
      <c r="C664" s="32">
        <v>120</v>
      </c>
      <c r="D664" s="47">
        <v>427.92</v>
      </c>
      <c r="E664" s="32">
        <v>762.08</v>
      </c>
      <c r="F664" s="32">
        <v>1000</v>
      </c>
      <c r="G664" s="32">
        <v>1087.6400000000001</v>
      </c>
      <c r="H664" s="32">
        <v>1000</v>
      </c>
    </row>
    <row r="665" spans="1:8" ht="11.1" customHeight="1" x14ac:dyDescent="0.2">
      <c r="A665" s="46" t="s">
        <v>927</v>
      </c>
      <c r="B665" s="44" t="s">
        <v>117</v>
      </c>
      <c r="C665" s="32">
        <v>2514.36</v>
      </c>
      <c r="D665" s="47">
        <v>2421.11</v>
      </c>
      <c r="E665" s="32">
        <v>3647.89</v>
      </c>
      <c r="F665" s="32">
        <v>1667</v>
      </c>
      <c r="G665" s="32">
        <v>6246.35</v>
      </c>
      <c r="H665" s="32">
        <v>1667</v>
      </c>
    </row>
    <row r="666" spans="1:8" ht="11.1" customHeight="1" x14ac:dyDescent="0.2">
      <c r="A666" s="46" t="s">
        <v>928</v>
      </c>
      <c r="B666" s="44" t="s">
        <v>929</v>
      </c>
      <c r="C666" s="32">
        <v>12374.43</v>
      </c>
      <c r="D666" s="47">
        <v>10850.29</v>
      </c>
      <c r="E666" s="32">
        <v>9902.2000000000007</v>
      </c>
      <c r="F666" s="32">
        <v>14000</v>
      </c>
      <c r="G666" s="32">
        <v>10324.19</v>
      </c>
      <c r="H666" s="32">
        <v>14000</v>
      </c>
    </row>
    <row r="667" spans="1:8" ht="11.1" customHeight="1" x14ac:dyDescent="0.2">
      <c r="A667" s="46" t="s">
        <v>930</v>
      </c>
      <c r="B667" s="44" t="s">
        <v>648</v>
      </c>
      <c r="C667" s="32">
        <v>31016.51</v>
      </c>
      <c r="D667" s="47">
        <v>30266.38</v>
      </c>
      <c r="E667" s="32">
        <v>27782.93</v>
      </c>
      <c r="F667" s="32">
        <v>27500</v>
      </c>
      <c r="G667" s="32">
        <v>24324.19</v>
      </c>
      <c r="H667" s="32">
        <v>27500</v>
      </c>
    </row>
    <row r="668" spans="1:8" ht="11.1" customHeight="1" x14ac:dyDescent="0.2">
      <c r="A668" s="46" t="s">
        <v>931</v>
      </c>
      <c r="B668" s="44" t="s">
        <v>932</v>
      </c>
      <c r="C668" s="32">
        <v>11123.05</v>
      </c>
      <c r="D668" s="47">
        <v>9616.44</v>
      </c>
      <c r="E668" s="32">
        <v>9024.4699999999993</v>
      </c>
      <c r="F668" s="32">
        <v>10310</v>
      </c>
      <c r="G668" s="32">
        <v>11271.49</v>
      </c>
      <c r="H668" s="32">
        <v>11268</v>
      </c>
    </row>
    <row r="669" spans="1:8" ht="11.1" customHeight="1" x14ac:dyDescent="0.2">
      <c r="A669" s="46" t="s">
        <v>933</v>
      </c>
      <c r="B669" s="44" t="s">
        <v>123</v>
      </c>
      <c r="C669" s="32">
        <v>10229.44</v>
      </c>
      <c r="D669" s="47">
        <v>10795.68</v>
      </c>
      <c r="E669" s="32">
        <v>3217.91</v>
      </c>
      <c r="F669" s="32">
        <v>5000</v>
      </c>
      <c r="G669" s="32">
        <v>4806.32</v>
      </c>
      <c r="H669" s="32">
        <v>5000</v>
      </c>
    </row>
    <row r="670" spans="1:8" ht="11.1" customHeight="1" x14ac:dyDescent="0.2">
      <c r="A670" s="46" t="s">
        <v>934</v>
      </c>
      <c r="B670" s="44" t="s">
        <v>125</v>
      </c>
      <c r="C670" s="32">
        <v>963.23</v>
      </c>
      <c r="D670" s="47">
        <v>2974.07</v>
      </c>
      <c r="E670" s="32">
        <v>239.54</v>
      </c>
      <c r="F670" s="32">
        <v>660</v>
      </c>
      <c r="G670" s="32">
        <v>660</v>
      </c>
      <c r="H670" s="32">
        <v>660</v>
      </c>
    </row>
    <row r="671" spans="1:8" ht="11.1" customHeight="1" x14ac:dyDescent="0.2">
      <c r="A671" s="46" t="s">
        <v>935</v>
      </c>
      <c r="B671" s="44" t="s">
        <v>127</v>
      </c>
      <c r="C671" s="32">
        <v>7972.03</v>
      </c>
      <c r="D671" s="47">
        <v>1104.22</v>
      </c>
      <c r="E671" s="32">
        <v>1575</v>
      </c>
      <c r="F671" s="32">
        <v>6800</v>
      </c>
      <c r="G671" s="32">
        <v>0</v>
      </c>
      <c r="H671" s="32">
        <v>4800</v>
      </c>
    </row>
    <row r="672" spans="1:8" ht="11.1" customHeight="1" x14ac:dyDescent="0.2">
      <c r="A672" s="46" t="s">
        <v>936</v>
      </c>
      <c r="B672" s="44" t="s">
        <v>937</v>
      </c>
      <c r="C672" s="32">
        <v>5504.6</v>
      </c>
      <c r="D672" s="47">
        <v>4804.62</v>
      </c>
      <c r="E672" s="32">
        <v>5320.78</v>
      </c>
      <c r="F672" s="32">
        <v>6000</v>
      </c>
      <c r="G672" s="32">
        <v>4000</v>
      </c>
      <c r="H672" s="32">
        <v>4000</v>
      </c>
    </row>
    <row r="673" spans="1:8" ht="11.1" customHeight="1" x14ac:dyDescent="0.2">
      <c r="A673" s="46" t="s">
        <v>938</v>
      </c>
      <c r="B673" s="44" t="s">
        <v>129</v>
      </c>
      <c r="C673" s="32">
        <v>6418.25</v>
      </c>
      <c r="D673" s="47">
        <v>7062.74</v>
      </c>
      <c r="E673" s="32">
        <v>8173.94</v>
      </c>
      <c r="F673" s="32">
        <v>7544</v>
      </c>
      <c r="G673" s="32">
        <v>10205.09</v>
      </c>
      <c r="H673" s="32">
        <v>9190</v>
      </c>
    </row>
    <row r="674" spans="1:8" ht="11.1" customHeight="1" x14ac:dyDescent="0.2">
      <c r="A674" s="46" t="s">
        <v>939</v>
      </c>
      <c r="B674" s="44" t="s">
        <v>133</v>
      </c>
      <c r="C674" s="32">
        <v>8188.93</v>
      </c>
      <c r="D674" s="47">
        <v>7946.28</v>
      </c>
      <c r="E674" s="32">
        <v>8098.17</v>
      </c>
      <c r="F674" s="32">
        <v>8790</v>
      </c>
      <c r="G674" s="32">
        <v>8872.51</v>
      </c>
      <c r="H674" s="32">
        <v>8790</v>
      </c>
    </row>
    <row r="675" spans="1:8" ht="11.1" customHeight="1" x14ac:dyDescent="0.2">
      <c r="A675" s="46" t="s">
        <v>940</v>
      </c>
      <c r="B675" s="44" t="s">
        <v>135</v>
      </c>
      <c r="C675" s="32">
        <v>24810.58</v>
      </c>
      <c r="D675" s="47">
        <v>26021.73</v>
      </c>
      <c r="E675" s="32">
        <v>26715.94</v>
      </c>
      <c r="F675" s="32">
        <v>24489</v>
      </c>
      <c r="G675" s="32">
        <v>23737.37</v>
      </c>
      <c r="H675" s="32">
        <v>24489</v>
      </c>
    </row>
    <row r="676" spans="1:8" ht="11.1" customHeight="1" x14ac:dyDescent="0.2">
      <c r="A676" s="46" t="s">
        <v>941</v>
      </c>
      <c r="B676" s="44" t="s">
        <v>137</v>
      </c>
      <c r="C676" s="32">
        <v>4284.55</v>
      </c>
      <c r="D676" s="47">
        <v>7814.75</v>
      </c>
      <c r="E676" s="32">
        <v>14087.72</v>
      </c>
      <c r="F676" s="32">
        <v>10748</v>
      </c>
      <c r="G676" s="32">
        <v>8696.56</v>
      </c>
      <c r="H676" s="32">
        <v>10748</v>
      </c>
    </row>
    <row r="677" spans="1:8" ht="11.1" customHeight="1" x14ac:dyDescent="0.2">
      <c r="A677" s="46" t="s">
        <v>942</v>
      </c>
      <c r="B677" s="44" t="s">
        <v>863</v>
      </c>
      <c r="C677" s="32">
        <v>24444.39</v>
      </c>
      <c r="D677" s="47">
        <v>22379.15</v>
      </c>
      <c r="E677" s="32">
        <v>19880.73</v>
      </c>
      <c r="F677" s="32">
        <v>19100</v>
      </c>
      <c r="G677" s="32">
        <v>21820.25</v>
      </c>
      <c r="H677" s="32">
        <v>19100</v>
      </c>
    </row>
    <row r="678" spans="1:8" ht="11.1" customHeight="1" x14ac:dyDescent="0.2">
      <c r="A678" s="46" t="s">
        <v>943</v>
      </c>
      <c r="B678" s="44" t="s">
        <v>944</v>
      </c>
      <c r="C678" s="32">
        <v>3118.6</v>
      </c>
      <c r="D678" s="47">
        <v>1836.95</v>
      </c>
      <c r="E678" s="32">
        <v>2087.81</v>
      </c>
      <c r="F678" s="32">
        <v>3500</v>
      </c>
      <c r="G678" s="32">
        <v>1025.1500000000001</v>
      </c>
      <c r="H678" s="32">
        <v>3500</v>
      </c>
    </row>
    <row r="679" spans="1:8" ht="11.1" customHeight="1" x14ac:dyDescent="0.2">
      <c r="A679" s="46" t="s">
        <v>945</v>
      </c>
      <c r="B679" s="44" t="s">
        <v>946</v>
      </c>
      <c r="C679" s="32">
        <v>10716.35</v>
      </c>
      <c r="D679" s="47">
        <v>5192.3999999999996</v>
      </c>
      <c r="E679" s="32">
        <v>6293.14</v>
      </c>
      <c r="F679" s="32">
        <v>9500</v>
      </c>
      <c r="G679" s="32">
        <v>5860.3</v>
      </c>
      <c r="H679" s="32">
        <v>9500</v>
      </c>
    </row>
    <row r="680" spans="1:8" ht="11.1" customHeight="1" x14ac:dyDescent="0.2">
      <c r="A680" s="46" t="s">
        <v>947</v>
      </c>
      <c r="B680" s="44" t="s">
        <v>869</v>
      </c>
      <c r="C680" s="32">
        <v>2906.66</v>
      </c>
      <c r="D680" s="47">
        <v>2884.42</v>
      </c>
      <c r="E680" s="32">
        <v>1912.26</v>
      </c>
      <c r="F680" s="32">
        <v>2500</v>
      </c>
      <c r="G680" s="32">
        <v>2224</v>
      </c>
      <c r="H680" s="32">
        <v>2500</v>
      </c>
    </row>
    <row r="681" spans="1:8" ht="11.1" customHeight="1" x14ac:dyDescent="0.2">
      <c r="A681" s="46" t="s">
        <v>948</v>
      </c>
      <c r="B681" s="44" t="s">
        <v>871</v>
      </c>
      <c r="C681" s="32">
        <v>6216.37</v>
      </c>
      <c r="D681" s="47">
        <v>7606.55</v>
      </c>
      <c r="E681" s="32">
        <v>5664.94</v>
      </c>
      <c r="F681" s="32">
        <v>6200</v>
      </c>
      <c r="G681" s="32">
        <v>6843.92</v>
      </c>
      <c r="H681" s="32">
        <v>6200</v>
      </c>
    </row>
    <row r="682" spans="1:8" ht="11.1" customHeight="1" x14ac:dyDescent="0.2">
      <c r="A682" s="46" t="s">
        <v>949</v>
      </c>
      <c r="B682" s="44" t="s">
        <v>873</v>
      </c>
      <c r="C682" s="32">
        <v>6666.47</v>
      </c>
      <c r="D682" s="47">
        <v>6504.94</v>
      </c>
      <c r="E682" s="32">
        <v>6319.39</v>
      </c>
      <c r="F682" s="32">
        <v>6500</v>
      </c>
      <c r="G682" s="32">
        <v>6626.99</v>
      </c>
      <c r="H682" s="32">
        <v>6500</v>
      </c>
    </row>
    <row r="683" spans="1:8" ht="11.1" customHeight="1" x14ac:dyDescent="0.2">
      <c r="A683" s="46" t="s">
        <v>950</v>
      </c>
      <c r="B683" s="44" t="s">
        <v>875</v>
      </c>
      <c r="C683" s="32">
        <v>5704.84</v>
      </c>
      <c r="D683" s="47">
        <v>3026.72</v>
      </c>
      <c r="E683" s="32">
        <v>3496.53</v>
      </c>
      <c r="F683" s="32">
        <v>3600</v>
      </c>
      <c r="G683" s="32">
        <v>3582.63</v>
      </c>
      <c r="H683" s="32">
        <v>3600</v>
      </c>
    </row>
    <row r="684" spans="1:8" ht="11.1" customHeight="1" x14ac:dyDescent="0.2">
      <c r="A684" s="46" t="s">
        <v>951</v>
      </c>
      <c r="B684" s="44" t="s">
        <v>877</v>
      </c>
      <c r="C684" s="32">
        <v>11607.68</v>
      </c>
      <c r="D684" s="47">
        <v>9589.4699999999993</v>
      </c>
      <c r="E684" s="32">
        <v>10512.67</v>
      </c>
      <c r="F684" s="32">
        <v>9300</v>
      </c>
      <c r="G684" s="32">
        <v>11583.57</v>
      </c>
      <c r="H684" s="32">
        <v>9300</v>
      </c>
    </row>
    <row r="685" spans="1:8" ht="11.1" customHeight="1" x14ac:dyDescent="0.2">
      <c r="A685" s="46" t="s">
        <v>952</v>
      </c>
      <c r="B685" s="44" t="s">
        <v>953</v>
      </c>
      <c r="C685" s="32">
        <v>3694.2</v>
      </c>
      <c r="D685" s="47">
        <v>3070.82</v>
      </c>
      <c r="E685" s="32">
        <v>3855.75</v>
      </c>
      <c r="F685" s="32">
        <v>4000</v>
      </c>
      <c r="G685" s="32">
        <v>4350.46</v>
      </c>
      <c r="H685" s="32">
        <v>4000</v>
      </c>
    </row>
    <row r="686" spans="1:8" ht="11.1" customHeight="1" x14ac:dyDescent="0.2">
      <c r="A686" s="46" t="s">
        <v>954</v>
      </c>
      <c r="B686" s="44" t="s">
        <v>880</v>
      </c>
      <c r="C686" s="32">
        <v>22915.52</v>
      </c>
      <c r="D686" s="47">
        <v>14673.32</v>
      </c>
      <c r="E686" s="32">
        <v>20419.990000000002</v>
      </c>
      <c r="F686" s="32">
        <v>24600</v>
      </c>
      <c r="G686" s="32">
        <v>18620.45</v>
      </c>
      <c r="H686" s="32">
        <v>24600</v>
      </c>
    </row>
    <row r="687" spans="1:8" ht="11.1" customHeight="1" x14ac:dyDescent="0.2">
      <c r="A687" s="46" t="s">
        <v>955</v>
      </c>
      <c r="B687" s="44" t="s">
        <v>102</v>
      </c>
      <c r="C687" s="32">
        <v>2411.7399999999998</v>
      </c>
      <c r="D687" s="47">
        <v>2604.91</v>
      </c>
      <c r="E687" s="32">
        <v>2497.7199999999998</v>
      </c>
      <c r="F687" s="32">
        <v>5300</v>
      </c>
      <c r="G687" s="32">
        <v>2795.95</v>
      </c>
      <c r="H687" s="32">
        <v>5300</v>
      </c>
    </row>
    <row r="688" spans="1:8" ht="11.1" customHeight="1" x14ac:dyDescent="0.2">
      <c r="A688" s="46" t="s">
        <v>956</v>
      </c>
      <c r="B688" s="44" t="s">
        <v>203</v>
      </c>
      <c r="C688" s="32">
        <v>0</v>
      </c>
      <c r="D688" s="47">
        <v>0</v>
      </c>
      <c r="E688" s="32">
        <v>0</v>
      </c>
      <c r="F688" s="32">
        <v>10000</v>
      </c>
      <c r="G688" s="32">
        <v>6000</v>
      </c>
      <c r="H688" s="32">
        <v>0</v>
      </c>
    </row>
    <row r="689" spans="1:8" ht="11.1" customHeight="1" x14ac:dyDescent="0.2">
      <c r="A689" s="46" t="s">
        <v>957</v>
      </c>
      <c r="B689" s="44" t="s">
        <v>791</v>
      </c>
      <c r="C689" s="32">
        <v>0</v>
      </c>
      <c r="D689" s="47">
        <v>0</v>
      </c>
      <c r="E689" s="32">
        <v>0</v>
      </c>
      <c r="F689" s="32">
        <v>0</v>
      </c>
      <c r="G689" s="32">
        <v>0</v>
      </c>
      <c r="H689" s="32">
        <v>0</v>
      </c>
    </row>
    <row r="690" spans="1:8" ht="11.1" customHeight="1" x14ac:dyDescent="0.2">
      <c r="A690" s="46" t="s">
        <v>958</v>
      </c>
      <c r="B690" s="44" t="s">
        <v>687</v>
      </c>
      <c r="C690" s="32">
        <v>0</v>
      </c>
      <c r="D690" s="47">
        <v>0</v>
      </c>
      <c r="E690" s="32">
        <v>0</v>
      </c>
      <c r="F690" s="32">
        <v>20000</v>
      </c>
      <c r="G690" s="32">
        <v>14576.88</v>
      </c>
      <c r="H690" s="32">
        <v>0</v>
      </c>
    </row>
    <row r="691" spans="1:8" ht="11.1" customHeight="1" x14ac:dyDescent="0.2">
      <c r="A691" s="46" t="s">
        <v>959</v>
      </c>
      <c r="B691" s="44" t="s">
        <v>960</v>
      </c>
      <c r="C691" s="32">
        <v>0</v>
      </c>
      <c r="D691" s="47">
        <v>0</v>
      </c>
      <c r="E691" s="32">
        <v>0</v>
      </c>
      <c r="F691" s="32">
        <v>10000</v>
      </c>
      <c r="G691" s="32">
        <v>4418.74</v>
      </c>
      <c r="H691" s="32">
        <v>0</v>
      </c>
    </row>
    <row r="692" spans="1:8" ht="11.1" customHeight="1" x14ac:dyDescent="0.2">
      <c r="A692" s="46" t="s">
        <v>961</v>
      </c>
      <c r="B692" s="44" t="s">
        <v>962</v>
      </c>
      <c r="C692" s="32">
        <v>0</v>
      </c>
      <c r="D692" s="47">
        <v>17226.84</v>
      </c>
      <c r="E692" s="32">
        <v>22813.75</v>
      </c>
      <c r="F692" s="32">
        <v>25000</v>
      </c>
      <c r="G692" s="32">
        <v>0</v>
      </c>
      <c r="H692" s="32">
        <v>0</v>
      </c>
    </row>
    <row r="693" spans="1:8" ht="11.1" customHeight="1" x14ac:dyDescent="0.2">
      <c r="A693" s="46" t="s">
        <v>964</v>
      </c>
      <c r="B693" s="44" t="s">
        <v>360</v>
      </c>
      <c r="C693" s="32">
        <v>0</v>
      </c>
      <c r="D693" s="47">
        <v>0</v>
      </c>
      <c r="E693" s="32">
        <v>4870</v>
      </c>
      <c r="F693" s="32">
        <v>11000</v>
      </c>
      <c r="G693" s="32">
        <v>19732</v>
      </c>
      <c r="H693" s="32">
        <v>10000</v>
      </c>
    </row>
    <row r="694" spans="1:8" ht="11.1" customHeight="1" x14ac:dyDescent="0.2">
      <c r="A694" s="46" t="s">
        <v>965</v>
      </c>
      <c r="B694" s="44" t="s">
        <v>362</v>
      </c>
      <c r="C694" s="32">
        <v>0</v>
      </c>
      <c r="D694" s="47">
        <v>0</v>
      </c>
      <c r="E694" s="32">
        <v>0</v>
      </c>
      <c r="F694" s="32">
        <v>0</v>
      </c>
      <c r="G694" s="32">
        <v>0</v>
      </c>
      <c r="H694" s="32">
        <v>15000</v>
      </c>
    </row>
    <row r="695" spans="1:8" ht="11.1" customHeight="1" x14ac:dyDescent="0.2">
      <c r="A695" s="46" t="s">
        <v>966</v>
      </c>
      <c r="B695" s="44" t="s">
        <v>967</v>
      </c>
      <c r="C695" s="32">
        <v>218402.07</v>
      </c>
      <c r="D695" s="47">
        <v>238799.62</v>
      </c>
      <c r="E695" s="32">
        <v>328098.46000000002</v>
      </c>
      <c r="F695" s="32">
        <v>0</v>
      </c>
      <c r="G695" s="32">
        <v>0</v>
      </c>
      <c r="H695" s="32">
        <v>0</v>
      </c>
    </row>
    <row r="696" spans="1:8" ht="11.1" customHeight="1" x14ac:dyDescent="0.2">
      <c r="A696" s="46" t="s">
        <v>968</v>
      </c>
      <c r="B696" s="44" t="s">
        <v>969</v>
      </c>
      <c r="C696" s="32">
        <v>0</v>
      </c>
      <c r="D696" s="47">
        <v>0</v>
      </c>
      <c r="E696" s="32">
        <v>0</v>
      </c>
      <c r="F696" s="32">
        <v>13277.09</v>
      </c>
      <c r="G696" s="32">
        <v>13277.09</v>
      </c>
      <c r="H696" s="32">
        <v>0</v>
      </c>
    </row>
    <row r="697" spans="1:8" ht="11.1" customHeight="1" x14ac:dyDescent="0.2">
      <c r="A697" s="46" t="s">
        <v>970</v>
      </c>
      <c r="B697" s="44" t="s">
        <v>971</v>
      </c>
      <c r="C697" s="32">
        <v>3073.47</v>
      </c>
      <c r="D697" s="47">
        <v>2129.71</v>
      </c>
      <c r="E697" s="32">
        <v>1147.18</v>
      </c>
      <c r="F697" s="32">
        <v>194.37</v>
      </c>
      <c r="G697" s="32">
        <v>194.37</v>
      </c>
      <c r="H697" s="32">
        <v>0</v>
      </c>
    </row>
    <row r="698" spans="1:8" ht="11.1" customHeight="1" x14ac:dyDescent="0.2">
      <c r="A698" s="46" t="s">
        <v>972</v>
      </c>
      <c r="B698" s="44" t="s">
        <v>139</v>
      </c>
      <c r="C698" s="32">
        <v>61515.43</v>
      </c>
      <c r="D698" s="47">
        <v>44560.78</v>
      </c>
      <c r="E698" s="32">
        <v>52070.67</v>
      </c>
      <c r="F698" s="32">
        <v>57874.29</v>
      </c>
      <c r="G698" s="32">
        <v>46086.12</v>
      </c>
      <c r="H698" s="32">
        <v>54409.58</v>
      </c>
    </row>
    <row r="699" spans="1:8" ht="11.1" customHeight="1" x14ac:dyDescent="0.2">
      <c r="A699" s="46" t="s">
        <v>973</v>
      </c>
      <c r="B699" s="44" t="s">
        <v>212</v>
      </c>
      <c r="C699" s="32">
        <v>2832.07</v>
      </c>
      <c r="D699" s="47">
        <v>2734.43</v>
      </c>
      <c r="E699" s="32">
        <v>3223.28</v>
      </c>
      <c r="F699" s="32">
        <v>3404.85</v>
      </c>
      <c r="G699" s="32">
        <v>3450.19</v>
      </c>
      <c r="H699" s="32">
        <v>3354.58</v>
      </c>
    </row>
    <row r="700" spans="1:8" ht="11.1" customHeight="1" x14ac:dyDescent="0.2">
      <c r="A700" s="46" t="s">
        <v>974</v>
      </c>
      <c r="B700" s="44" t="s">
        <v>369</v>
      </c>
      <c r="C700" s="32">
        <v>-99609.79</v>
      </c>
      <c r="D700" s="47">
        <v>-509000</v>
      </c>
      <c r="E700" s="32">
        <v>-264999.96999999997</v>
      </c>
      <c r="F700" s="32">
        <v>0</v>
      </c>
      <c r="G700" s="32">
        <v>0</v>
      </c>
      <c r="H700" s="32">
        <v>0</v>
      </c>
    </row>
    <row r="701" spans="1:8" ht="11.1" customHeight="1" x14ac:dyDescent="0.2">
      <c r="A701" s="46" t="s">
        <v>975</v>
      </c>
      <c r="B701" s="44" t="s">
        <v>976</v>
      </c>
      <c r="C701" s="32">
        <v>901145.94</v>
      </c>
      <c r="D701" s="47">
        <v>827074.4</v>
      </c>
      <c r="E701" s="32">
        <v>945055.79</v>
      </c>
      <c r="F701" s="32">
        <v>1182694.08</v>
      </c>
      <c r="G701" s="32">
        <v>1010607.71</v>
      </c>
      <c r="H701" s="32">
        <v>1088630.4099999999</v>
      </c>
    </row>
    <row r="702" spans="1:8" ht="11.1" customHeight="1" x14ac:dyDescent="0.2">
      <c r="A702" s="46" t="s">
        <v>977</v>
      </c>
      <c r="B702" s="44" t="s">
        <v>897</v>
      </c>
      <c r="C702" s="32">
        <v>20394.32</v>
      </c>
      <c r="D702" s="47">
        <v>4070.94</v>
      </c>
      <c r="E702" s="32">
        <v>0</v>
      </c>
      <c r="F702" s="32">
        <v>0</v>
      </c>
      <c r="G702" s="32">
        <v>0</v>
      </c>
      <c r="H702" s="32">
        <v>0</v>
      </c>
    </row>
    <row r="703" spans="1:8" ht="11.1" customHeight="1" x14ac:dyDescent="0.2">
      <c r="A703" s="46" t="s">
        <v>978</v>
      </c>
      <c r="B703" s="44" t="s">
        <v>979</v>
      </c>
      <c r="C703" s="32">
        <v>96967.83</v>
      </c>
      <c r="D703" s="47">
        <v>81496.42</v>
      </c>
      <c r="E703" s="32">
        <v>85154.83</v>
      </c>
      <c r="F703" s="32">
        <v>88214.76</v>
      </c>
      <c r="G703" s="32">
        <v>87679.29</v>
      </c>
      <c r="H703" s="32">
        <v>90861.16</v>
      </c>
    </row>
    <row r="704" spans="1:8" ht="11.1" customHeight="1" x14ac:dyDescent="0.2">
      <c r="A704" s="46" t="s">
        <v>980</v>
      </c>
      <c r="B704" s="44" t="s">
        <v>227</v>
      </c>
      <c r="C704" s="32">
        <v>40551.4</v>
      </c>
      <c r="D704" s="47">
        <v>30686.6</v>
      </c>
      <c r="E704" s="32">
        <v>43430.080000000002</v>
      </c>
      <c r="F704" s="32">
        <v>44990.23</v>
      </c>
      <c r="G704" s="32">
        <v>45146.95</v>
      </c>
      <c r="H704" s="32">
        <v>46789.75</v>
      </c>
    </row>
    <row r="705" spans="1:8" ht="11.1" customHeight="1" x14ac:dyDescent="0.2">
      <c r="A705" s="46" t="s">
        <v>981</v>
      </c>
      <c r="B705" s="44" t="s">
        <v>229</v>
      </c>
      <c r="C705" s="32">
        <v>64833.78</v>
      </c>
      <c r="D705" s="47">
        <v>65999.600000000006</v>
      </c>
      <c r="E705" s="32">
        <v>68468.929999999993</v>
      </c>
      <c r="F705" s="32">
        <v>65429.25</v>
      </c>
      <c r="G705" s="32">
        <v>57697.81</v>
      </c>
      <c r="H705" s="32">
        <v>59183.8</v>
      </c>
    </row>
    <row r="706" spans="1:8" ht="11.1" customHeight="1" x14ac:dyDescent="0.2">
      <c r="A706" s="46" t="s">
        <v>982</v>
      </c>
      <c r="B706" s="44" t="s">
        <v>72</v>
      </c>
      <c r="C706" s="32">
        <v>2472.56</v>
      </c>
      <c r="D706" s="47">
        <v>2117.77</v>
      </c>
      <c r="E706" s="32">
        <v>2624.3</v>
      </c>
      <c r="F706" s="32">
        <v>5384.61</v>
      </c>
      <c r="G706" s="32">
        <v>3094.47</v>
      </c>
      <c r="H706" s="32">
        <v>6813.36</v>
      </c>
    </row>
    <row r="707" spans="1:8" ht="11.1" customHeight="1" x14ac:dyDescent="0.2">
      <c r="A707" s="46" t="s">
        <v>983</v>
      </c>
      <c r="B707" s="44" t="s">
        <v>160</v>
      </c>
      <c r="C707" s="32">
        <v>5000</v>
      </c>
      <c r="D707" s="47">
        <v>0</v>
      </c>
      <c r="E707" s="32">
        <v>0</v>
      </c>
      <c r="F707" s="32">
        <v>5000</v>
      </c>
      <c r="G707" s="32">
        <v>0</v>
      </c>
      <c r="H707" s="32">
        <v>5000</v>
      </c>
    </row>
    <row r="708" spans="1:8" ht="11.1" customHeight="1" x14ac:dyDescent="0.2">
      <c r="A708" s="46" t="s">
        <v>984</v>
      </c>
      <c r="B708" s="44" t="s">
        <v>232</v>
      </c>
      <c r="C708" s="32">
        <v>30154.78</v>
      </c>
      <c r="D708" s="47">
        <v>28723.439999999999</v>
      </c>
      <c r="E708" s="32">
        <v>30729.48</v>
      </c>
      <c r="F708" s="32">
        <v>21233</v>
      </c>
      <c r="G708" s="32">
        <v>30212.560000000001</v>
      </c>
      <c r="H708" s="32">
        <v>22000</v>
      </c>
    </row>
    <row r="709" spans="1:8" ht="11.1" customHeight="1" x14ac:dyDescent="0.2">
      <c r="A709" s="46" t="s">
        <v>985</v>
      </c>
      <c r="B709" s="44" t="s">
        <v>76</v>
      </c>
      <c r="C709" s="32">
        <v>222226.26</v>
      </c>
      <c r="D709" s="47">
        <v>149185.35999999999</v>
      </c>
      <c r="E709" s="32">
        <v>199074.68</v>
      </c>
      <c r="F709" s="32">
        <v>270308</v>
      </c>
      <c r="G709" s="32">
        <v>196013.9</v>
      </c>
      <c r="H709" s="32">
        <v>264008</v>
      </c>
    </row>
    <row r="710" spans="1:8" ht="11.1" customHeight="1" x14ac:dyDescent="0.2">
      <c r="A710" s="46" t="s">
        <v>986</v>
      </c>
      <c r="B710" s="44" t="s">
        <v>78</v>
      </c>
      <c r="C710" s="32">
        <v>272.99</v>
      </c>
      <c r="D710" s="47">
        <v>2055.5300000000002</v>
      </c>
      <c r="E710" s="32">
        <v>1191.9000000000001</v>
      </c>
      <c r="F710" s="32">
        <v>2000</v>
      </c>
      <c r="G710" s="32">
        <v>2026.87</v>
      </c>
      <c r="H710" s="32">
        <v>500</v>
      </c>
    </row>
    <row r="711" spans="1:8" ht="11.1" customHeight="1" x14ac:dyDescent="0.2">
      <c r="A711" s="46" t="s">
        <v>987</v>
      </c>
      <c r="B711" s="44" t="s">
        <v>80</v>
      </c>
      <c r="C711" s="32">
        <v>15163.63</v>
      </c>
      <c r="D711" s="47">
        <v>14956.44</v>
      </c>
      <c r="E711" s="32">
        <v>12947.3</v>
      </c>
      <c r="F711" s="32">
        <v>15000</v>
      </c>
      <c r="G711" s="32">
        <v>12632.6</v>
      </c>
      <c r="H711" s="32">
        <v>15000</v>
      </c>
    </row>
    <row r="712" spans="1:8" ht="11.1" customHeight="1" x14ac:dyDescent="0.2">
      <c r="A712" s="46" t="s">
        <v>988</v>
      </c>
      <c r="B712" s="44" t="s">
        <v>989</v>
      </c>
      <c r="C712" s="32">
        <v>1453.28</v>
      </c>
      <c r="D712" s="47">
        <v>123.47</v>
      </c>
      <c r="E712" s="32">
        <v>813.39</v>
      </c>
      <c r="F712" s="32">
        <v>1000</v>
      </c>
      <c r="G712" s="32">
        <v>454.25</v>
      </c>
      <c r="H712" s="32">
        <v>1000</v>
      </c>
    </row>
    <row r="713" spans="1:8" ht="11.1" customHeight="1" x14ac:dyDescent="0.2">
      <c r="A713" s="46" t="s">
        <v>990</v>
      </c>
      <c r="B713" s="44" t="s">
        <v>86</v>
      </c>
      <c r="C713" s="32">
        <v>1742.99</v>
      </c>
      <c r="D713" s="47">
        <v>1923.27</v>
      </c>
      <c r="E713" s="32">
        <v>1688.6</v>
      </c>
      <c r="F713" s="32">
        <v>2000</v>
      </c>
      <c r="G713" s="32">
        <v>413.88</v>
      </c>
      <c r="H713" s="32">
        <v>2000</v>
      </c>
    </row>
    <row r="714" spans="1:8" ht="11.1" customHeight="1" x14ac:dyDescent="0.2">
      <c r="A714" s="46" t="s">
        <v>991</v>
      </c>
      <c r="B714" s="44" t="s">
        <v>94</v>
      </c>
      <c r="C714" s="32">
        <v>16878.18</v>
      </c>
      <c r="D714" s="47">
        <v>15912.5</v>
      </c>
      <c r="E714" s="32">
        <v>14531.61</v>
      </c>
      <c r="F714" s="32">
        <v>15500</v>
      </c>
      <c r="G714" s="32">
        <v>14453.92</v>
      </c>
      <c r="H714" s="32">
        <v>15500</v>
      </c>
    </row>
    <row r="715" spans="1:8" ht="11.1" customHeight="1" x14ac:dyDescent="0.2">
      <c r="A715" s="46" t="s">
        <v>992</v>
      </c>
      <c r="B715" s="44" t="s">
        <v>238</v>
      </c>
      <c r="C715" s="32">
        <v>2884.46</v>
      </c>
      <c r="D715" s="47">
        <v>0</v>
      </c>
      <c r="E715" s="32">
        <v>2667.13</v>
      </c>
      <c r="F715" s="32">
        <v>3000</v>
      </c>
      <c r="G715" s="32">
        <v>1385.14</v>
      </c>
      <c r="H715" s="32">
        <v>3000</v>
      </c>
    </row>
    <row r="716" spans="1:8" ht="11.1" customHeight="1" x14ac:dyDescent="0.2">
      <c r="A716" s="46" t="s">
        <v>993</v>
      </c>
      <c r="B716" s="44" t="s">
        <v>96</v>
      </c>
      <c r="C716" s="32">
        <v>1924.65</v>
      </c>
      <c r="D716" s="47">
        <v>703.14</v>
      </c>
      <c r="E716" s="32">
        <v>1797.71</v>
      </c>
      <c r="F716" s="32">
        <v>2500</v>
      </c>
      <c r="G716" s="32">
        <v>3014.7</v>
      </c>
      <c r="H716" s="32">
        <v>2500</v>
      </c>
    </row>
    <row r="717" spans="1:8" ht="11.1" customHeight="1" x14ac:dyDescent="0.2">
      <c r="A717" s="46" t="s">
        <v>994</v>
      </c>
      <c r="B717" s="44" t="s">
        <v>98</v>
      </c>
      <c r="C717" s="32">
        <v>9748.52</v>
      </c>
      <c r="D717" s="47">
        <v>7668.45</v>
      </c>
      <c r="E717" s="32">
        <v>6008.04</v>
      </c>
      <c r="F717" s="32">
        <v>8500</v>
      </c>
      <c r="G717" s="32">
        <v>8500</v>
      </c>
      <c r="H717" s="32">
        <v>8500</v>
      </c>
    </row>
    <row r="718" spans="1:8" ht="11.1" customHeight="1" x14ac:dyDescent="0.2">
      <c r="A718" s="46" t="s">
        <v>995</v>
      </c>
      <c r="B718" s="44" t="s">
        <v>294</v>
      </c>
      <c r="C718" s="32">
        <v>3900.24</v>
      </c>
      <c r="D718" s="47">
        <v>4870.12</v>
      </c>
      <c r="E718" s="32">
        <v>4229.8500000000004</v>
      </c>
      <c r="F718" s="32">
        <v>6000</v>
      </c>
      <c r="G718" s="32">
        <v>5697.16</v>
      </c>
      <c r="H718" s="32">
        <v>6000</v>
      </c>
    </row>
    <row r="719" spans="1:8" ht="11.1" customHeight="1" x14ac:dyDescent="0.2">
      <c r="A719" s="46" t="s">
        <v>996</v>
      </c>
      <c r="B719" s="44" t="s">
        <v>296</v>
      </c>
      <c r="C719" s="32">
        <v>2371.31</v>
      </c>
      <c r="D719" s="47">
        <v>0</v>
      </c>
      <c r="E719" s="32">
        <v>970</v>
      </c>
      <c r="F719" s="32">
        <v>4000</v>
      </c>
      <c r="G719" s="32">
        <v>0</v>
      </c>
      <c r="H719" s="32">
        <v>2000</v>
      </c>
    </row>
    <row r="720" spans="1:8" ht="11.1" customHeight="1" x14ac:dyDescent="0.2">
      <c r="A720" s="46" t="s">
        <v>997</v>
      </c>
      <c r="B720" s="44" t="s">
        <v>298</v>
      </c>
      <c r="C720" s="32">
        <v>13556.5</v>
      </c>
      <c r="D720" s="47">
        <v>8241.5499999999993</v>
      </c>
      <c r="E720" s="32">
        <v>11290.03</v>
      </c>
      <c r="F720" s="32">
        <v>15000</v>
      </c>
      <c r="G720" s="32">
        <v>8353.2000000000007</v>
      </c>
      <c r="H720" s="32">
        <v>15000</v>
      </c>
    </row>
    <row r="721" spans="1:8" ht="11.1" customHeight="1" x14ac:dyDescent="0.2">
      <c r="A721" s="46" t="s">
        <v>998</v>
      </c>
      <c r="B721" s="44" t="s">
        <v>668</v>
      </c>
      <c r="C721" s="32">
        <v>400.48</v>
      </c>
      <c r="D721" s="47">
        <v>185.3</v>
      </c>
      <c r="E721" s="32">
        <v>0</v>
      </c>
      <c r="F721" s="32">
        <v>1300</v>
      </c>
      <c r="G721" s="32">
        <v>1192.3</v>
      </c>
      <c r="H721" s="32">
        <v>1300</v>
      </c>
    </row>
    <row r="722" spans="1:8" ht="11.1" customHeight="1" x14ac:dyDescent="0.2">
      <c r="A722" s="46" t="s">
        <v>999</v>
      </c>
      <c r="B722" s="44" t="s">
        <v>670</v>
      </c>
      <c r="C722" s="32">
        <v>3104</v>
      </c>
      <c r="D722" s="47">
        <v>2099.75</v>
      </c>
      <c r="E722" s="32">
        <v>0</v>
      </c>
      <c r="F722" s="32">
        <v>2000</v>
      </c>
      <c r="G722" s="32">
        <v>1232.5</v>
      </c>
      <c r="H722" s="32">
        <v>2000</v>
      </c>
    </row>
    <row r="723" spans="1:8" ht="11.1" customHeight="1" x14ac:dyDescent="0.2">
      <c r="A723" s="46" t="s">
        <v>1000</v>
      </c>
      <c r="B723" s="44" t="s">
        <v>300</v>
      </c>
      <c r="C723" s="32">
        <v>1989.04</v>
      </c>
      <c r="D723" s="47">
        <v>1615.42</v>
      </c>
      <c r="E723" s="32">
        <v>1235.3800000000001</v>
      </c>
      <c r="F723" s="32">
        <v>3200</v>
      </c>
      <c r="G723" s="32">
        <v>3419.28</v>
      </c>
      <c r="H723" s="32">
        <v>3200</v>
      </c>
    </row>
    <row r="724" spans="1:8" ht="11.1" customHeight="1" x14ac:dyDescent="0.2">
      <c r="A724" s="46" t="s">
        <v>1001</v>
      </c>
      <c r="B724" s="44" t="s">
        <v>1002</v>
      </c>
      <c r="C724" s="32">
        <v>736.5</v>
      </c>
      <c r="D724" s="47">
        <v>0</v>
      </c>
      <c r="E724" s="32">
        <v>0</v>
      </c>
      <c r="F724" s="32">
        <v>1000</v>
      </c>
      <c r="G724" s="32">
        <v>1721.4</v>
      </c>
      <c r="H724" s="32">
        <v>2000</v>
      </c>
    </row>
    <row r="725" spans="1:8" ht="11.1" customHeight="1" x14ac:dyDescent="0.2">
      <c r="A725" s="46" t="s">
        <v>1003</v>
      </c>
      <c r="B725" s="44" t="s">
        <v>1004</v>
      </c>
      <c r="C725" s="32">
        <v>6520.93</v>
      </c>
      <c r="D725" s="47">
        <v>7884.21</v>
      </c>
      <c r="E725" s="32">
        <v>7433.04</v>
      </c>
      <c r="F725" s="32">
        <v>8000</v>
      </c>
      <c r="G725" s="32">
        <v>4130</v>
      </c>
      <c r="H725" s="32">
        <v>5000</v>
      </c>
    </row>
    <row r="726" spans="1:8" ht="11.1" customHeight="1" x14ac:dyDescent="0.2">
      <c r="A726" s="46" t="s">
        <v>1005</v>
      </c>
      <c r="B726" s="44" t="s">
        <v>1006</v>
      </c>
      <c r="C726" s="32">
        <v>41123.96</v>
      </c>
      <c r="D726" s="47">
        <v>43849.54</v>
      </c>
      <c r="E726" s="32">
        <v>57425.49</v>
      </c>
      <c r="F726" s="32">
        <v>52000</v>
      </c>
      <c r="G726" s="32">
        <v>62400.1</v>
      </c>
      <c r="H726" s="32">
        <v>52000</v>
      </c>
    </row>
    <row r="727" spans="1:8" ht="11.1" customHeight="1" x14ac:dyDescent="0.2">
      <c r="A727" s="46" t="s">
        <v>1007</v>
      </c>
      <c r="B727" s="44" t="s">
        <v>302</v>
      </c>
      <c r="C727" s="32">
        <v>32883.879999999997</v>
      </c>
      <c r="D727" s="47">
        <v>35894.660000000003</v>
      </c>
      <c r="E727" s="32">
        <v>39906.400000000001</v>
      </c>
      <c r="F727" s="32">
        <v>30000</v>
      </c>
      <c r="G727" s="32">
        <v>36944.32</v>
      </c>
      <c r="H727" s="32">
        <v>30000</v>
      </c>
    </row>
    <row r="728" spans="1:8" ht="11.1" customHeight="1" x14ac:dyDescent="0.2">
      <c r="A728" s="46" t="s">
        <v>1008</v>
      </c>
      <c r="B728" s="44" t="s">
        <v>1009</v>
      </c>
      <c r="C728" s="32">
        <v>5225.8999999999996</v>
      </c>
      <c r="D728" s="47">
        <v>5021.17</v>
      </c>
      <c r="E728" s="32">
        <v>5475.69</v>
      </c>
      <c r="F728" s="32">
        <v>8400</v>
      </c>
      <c r="G728" s="32">
        <v>7632.76</v>
      </c>
      <c r="H728" s="32">
        <v>8400</v>
      </c>
    </row>
    <row r="729" spans="1:8" ht="11.1" customHeight="1" x14ac:dyDescent="0.2">
      <c r="A729" s="46" t="s">
        <v>1010</v>
      </c>
      <c r="B729" s="44" t="s">
        <v>100</v>
      </c>
      <c r="C729" s="32">
        <v>295</v>
      </c>
      <c r="D729" s="47">
        <v>3442.63</v>
      </c>
      <c r="E729" s="32">
        <v>1345.93</v>
      </c>
      <c r="F729" s="32">
        <v>2000</v>
      </c>
      <c r="G729" s="32">
        <v>2407.4</v>
      </c>
      <c r="H729" s="32">
        <v>6500</v>
      </c>
    </row>
    <row r="730" spans="1:8" ht="11.1" customHeight="1" x14ac:dyDescent="0.2">
      <c r="A730" s="46" t="s">
        <v>1011</v>
      </c>
      <c r="B730" s="44" t="s">
        <v>243</v>
      </c>
      <c r="C730" s="32">
        <v>928.33</v>
      </c>
      <c r="D730" s="47">
        <v>990.09</v>
      </c>
      <c r="E730" s="32">
        <v>2124.67</v>
      </c>
      <c r="F730" s="32">
        <v>1000</v>
      </c>
      <c r="G730" s="32">
        <v>1163.1199999999999</v>
      </c>
      <c r="H730" s="32">
        <v>1000</v>
      </c>
    </row>
    <row r="731" spans="1:8" ht="11.1" customHeight="1" x14ac:dyDescent="0.2">
      <c r="A731" s="46" t="s">
        <v>1012</v>
      </c>
      <c r="B731" s="44" t="s">
        <v>104</v>
      </c>
      <c r="C731" s="32">
        <v>1465</v>
      </c>
      <c r="D731" s="47">
        <v>487</v>
      </c>
      <c r="E731" s="32">
        <v>1611.5</v>
      </c>
      <c r="F731" s="32">
        <v>1465</v>
      </c>
      <c r="G731" s="32">
        <v>753.83</v>
      </c>
      <c r="H731" s="32">
        <v>1500</v>
      </c>
    </row>
    <row r="732" spans="1:8" ht="11.1" customHeight="1" x14ac:dyDescent="0.2">
      <c r="A732" s="46" t="s">
        <v>1013</v>
      </c>
      <c r="B732" s="44" t="s">
        <v>106</v>
      </c>
      <c r="C732" s="32">
        <v>2705.26</v>
      </c>
      <c r="D732" s="47">
        <v>2394.0500000000002</v>
      </c>
      <c r="E732" s="32">
        <v>8537.9599999999991</v>
      </c>
      <c r="F732" s="32">
        <v>5340</v>
      </c>
      <c r="G732" s="32">
        <v>4540.63</v>
      </c>
      <c r="H732" s="32">
        <v>5340</v>
      </c>
    </row>
    <row r="733" spans="1:8" ht="11.1" customHeight="1" x14ac:dyDescent="0.2">
      <c r="A733" s="46" t="s">
        <v>1014</v>
      </c>
      <c r="B733" s="44" t="s">
        <v>109</v>
      </c>
      <c r="C733" s="32">
        <v>31860.61</v>
      </c>
      <c r="D733" s="47">
        <v>33627.480000000003</v>
      </c>
      <c r="E733" s="32">
        <v>35226</v>
      </c>
      <c r="F733" s="32">
        <v>33733.199999999997</v>
      </c>
      <c r="G733" s="32">
        <v>33733.199999999997</v>
      </c>
      <c r="H733" s="32">
        <v>46317.89</v>
      </c>
    </row>
    <row r="734" spans="1:8" ht="11.1" customHeight="1" x14ac:dyDescent="0.2">
      <c r="A734" s="46" t="s">
        <v>1015</v>
      </c>
      <c r="B734" s="44" t="s">
        <v>117</v>
      </c>
      <c r="C734" s="32">
        <v>21458.76</v>
      </c>
      <c r="D734" s="47">
        <v>20493.5</v>
      </c>
      <c r="E734" s="32">
        <v>35065.61</v>
      </c>
      <c r="F734" s="32">
        <v>29000</v>
      </c>
      <c r="G734" s="32">
        <v>33510.57</v>
      </c>
      <c r="H734" s="32">
        <v>30000</v>
      </c>
    </row>
    <row r="735" spans="1:8" ht="11.1" customHeight="1" x14ac:dyDescent="0.2">
      <c r="A735" s="46" t="s">
        <v>1016</v>
      </c>
      <c r="B735" s="44" t="s">
        <v>1017</v>
      </c>
      <c r="C735" s="32">
        <v>19987.5</v>
      </c>
      <c r="D735" s="47">
        <v>19870</v>
      </c>
      <c r="E735" s="32">
        <v>32610</v>
      </c>
      <c r="F735" s="32">
        <v>30000</v>
      </c>
      <c r="G735" s="32">
        <v>10682.5</v>
      </c>
      <c r="H735" s="32">
        <v>10000</v>
      </c>
    </row>
    <row r="736" spans="1:8" ht="11.1" customHeight="1" x14ac:dyDescent="0.2">
      <c r="A736" s="46" t="s">
        <v>1018</v>
      </c>
      <c r="B736" s="44" t="s">
        <v>123</v>
      </c>
      <c r="C736" s="32">
        <v>3400.73</v>
      </c>
      <c r="D736" s="47">
        <v>2021.3</v>
      </c>
      <c r="E736" s="32">
        <v>2718.15</v>
      </c>
      <c r="F736" s="32">
        <v>1000</v>
      </c>
      <c r="G736" s="32">
        <v>7543.23</v>
      </c>
      <c r="H736" s="32">
        <v>1000</v>
      </c>
    </row>
    <row r="737" spans="1:8" ht="11.1" customHeight="1" x14ac:dyDescent="0.2">
      <c r="A737" s="46" t="s">
        <v>1019</v>
      </c>
      <c r="B737" s="44" t="s">
        <v>125</v>
      </c>
      <c r="C737" s="32">
        <v>8632.76</v>
      </c>
      <c r="D737" s="47">
        <v>9312</v>
      </c>
      <c r="E737" s="32">
        <v>17943.099999999999</v>
      </c>
      <c r="F737" s="32">
        <v>20000</v>
      </c>
      <c r="G737" s="32">
        <v>20000</v>
      </c>
      <c r="H737" s="32">
        <v>20000</v>
      </c>
    </row>
    <row r="738" spans="1:8" ht="11.1" customHeight="1" x14ac:dyDescent="0.2">
      <c r="A738" s="46" t="s">
        <v>1020</v>
      </c>
      <c r="B738" s="44" t="s">
        <v>127</v>
      </c>
      <c r="C738" s="32">
        <v>5516.72</v>
      </c>
      <c r="D738" s="47">
        <v>2200.44</v>
      </c>
      <c r="E738" s="32">
        <v>0</v>
      </c>
      <c r="F738" s="32">
        <v>4000</v>
      </c>
      <c r="G738" s="32">
        <v>0</v>
      </c>
      <c r="H738" s="32">
        <v>2000</v>
      </c>
    </row>
    <row r="739" spans="1:8" ht="11.1" customHeight="1" x14ac:dyDescent="0.2">
      <c r="A739" s="46" t="s">
        <v>1021</v>
      </c>
      <c r="B739" s="44" t="s">
        <v>1022</v>
      </c>
      <c r="C739" s="32">
        <v>780.8</v>
      </c>
      <c r="D739" s="47">
        <v>3855.76</v>
      </c>
      <c r="E739" s="32">
        <v>3631.61</v>
      </c>
      <c r="F739" s="32">
        <v>2000</v>
      </c>
      <c r="G739" s="32">
        <v>2500</v>
      </c>
      <c r="H739" s="32">
        <v>2000</v>
      </c>
    </row>
    <row r="740" spans="1:8" ht="11.1" customHeight="1" x14ac:dyDescent="0.2">
      <c r="A740" s="46" t="s">
        <v>1023</v>
      </c>
      <c r="B740" s="44" t="s">
        <v>1024</v>
      </c>
      <c r="C740" s="32">
        <v>1696.78</v>
      </c>
      <c r="D740" s="47">
        <v>1780.22</v>
      </c>
      <c r="E740" s="32">
        <v>3101.36</v>
      </c>
      <c r="F740" s="32">
        <v>2000</v>
      </c>
      <c r="G740" s="32">
        <v>2000</v>
      </c>
      <c r="H740" s="32">
        <v>2000</v>
      </c>
    </row>
    <row r="741" spans="1:8" ht="11.1" customHeight="1" x14ac:dyDescent="0.2">
      <c r="A741" s="46" t="s">
        <v>1025</v>
      </c>
      <c r="B741" s="44" t="s">
        <v>1556</v>
      </c>
      <c r="C741" s="32">
        <v>18200.939999999999</v>
      </c>
      <c r="D741" s="47">
        <v>17372.150000000001</v>
      </c>
      <c r="E741" s="32">
        <v>24603.68</v>
      </c>
      <c r="F741" s="32">
        <v>22000</v>
      </c>
      <c r="G741" s="32">
        <v>22000</v>
      </c>
      <c r="H741" s="32">
        <v>22000</v>
      </c>
    </row>
    <row r="742" spans="1:8" ht="11.1" customHeight="1" x14ac:dyDescent="0.2">
      <c r="A742" s="46" t="s">
        <v>1026</v>
      </c>
      <c r="B742" s="44" t="s">
        <v>129</v>
      </c>
      <c r="C742" s="32">
        <v>3192.43</v>
      </c>
      <c r="D742" s="47">
        <v>961.44</v>
      </c>
      <c r="E742" s="32">
        <v>1053.3</v>
      </c>
      <c r="F742" s="32">
        <v>2500</v>
      </c>
      <c r="G742" s="32">
        <v>1108.04</v>
      </c>
      <c r="H742" s="32">
        <v>1734</v>
      </c>
    </row>
    <row r="743" spans="1:8" ht="11.1" customHeight="1" x14ac:dyDescent="0.2">
      <c r="A743" s="46" t="s">
        <v>1027</v>
      </c>
      <c r="B743" s="44" t="s">
        <v>133</v>
      </c>
      <c r="C743" s="32">
        <v>37713.57</v>
      </c>
      <c r="D743" s="47">
        <v>85511.09</v>
      </c>
      <c r="E743" s="32">
        <v>65645.16</v>
      </c>
      <c r="F743" s="32">
        <v>50000</v>
      </c>
      <c r="G743" s="32">
        <v>53381.04</v>
      </c>
      <c r="H743" s="32">
        <v>60000</v>
      </c>
    </row>
    <row r="744" spans="1:8" ht="11.1" customHeight="1" x14ac:dyDescent="0.2">
      <c r="A744" s="46" t="s">
        <v>1028</v>
      </c>
      <c r="B744" s="44" t="s">
        <v>135</v>
      </c>
      <c r="C744" s="32">
        <v>25866.560000000001</v>
      </c>
      <c r="D744" s="47">
        <v>29348.93</v>
      </c>
      <c r="E744" s="32">
        <v>31303.95</v>
      </c>
      <c r="F744" s="32">
        <v>29682</v>
      </c>
      <c r="G744" s="32">
        <v>33735.17</v>
      </c>
      <c r="H744" s="32">
        <v>31011</v>
      </c>
    </row>
    <row r="745" spans="1:8" ht="11.1" customHeight="1" x14ac:dyDescent="0.2">
      <c r="A745" s="46" t="s">
        <v>1029</v>
      </c>
      <c r="B745" s="44" t="s">
        <v>137</v>
      </c>
      <c r="C745" s="32">
        <v>3343.41</v>
      </c>
      <c r="D745" s="47">
        <v>5807.77</v>
      </c>
      <c r="E745" s="32">
        <v>2533.67</v>
      </c>
      <c r="F745" s="32">
        <v>4254</v>
      </c>
      <c r="G745" s="32">
        <v>2373.29</v>
      </c>
      <c r="H745" s="32">
        <v>3833</v>
      </c>
    </row>
    <row r="746" spans="1:8" ht="11.1" customHeight="1" x14ac:dyDescent="0.2">
      <c r="A746" s="46" t="s">
        <v>1030</v>
      </c>
      <c r="B746" s="44" t="s">
        <v>1031</v>
      </c>
      <c r="C746" s="32">
        <v>0</v>
      </c>
      <c r="D746" s="47">
        <v>0</v>
      </c>
      <c r="E746" s="32">
        <v>0</v>
      </c>
      <c r="F746" s="32">
        <v>0</v>
      </c>
      <c r="G746" s="32">
        <v>20228.509999999998</v>
      </c>
      <c r="H746" s="32">
        <v>0</v>
      </c>
    </row>
    <row r="747" spans="1:8" ht="11.1" customHeight="1" x14ac:dyDescent="0.2">
      <c r="A747" s="46" t="s">
        <v>1032</v>
      </c>
      <c r="B747" s="44" t="s">
        <v>687</v>
      </c>
      <c r="C747" s="32">
        <v>0</v>
      </c>
      <c r="D747" s="47">
        <v>0</v>
      </c>
      <c r="E747" s="32">
        <v>0</v>
      </c>
      <c r="F747" s="32">
        <v>10000</v>
      </c>
      <c r="G747" s="32">
        <v>0</v>
      </c>
      <c r="H747" s="32">
        <v>0</v>
      </c>
    </row>
    <row r="748" spans="1:8" ht="11.1" customHeight="1" x14ac:dyDescent="0.2">
      <c r="A748" s="46" t="s">
        <v>1033</v>
      </c>
      <c r="B748" s="44" t="s">
        <v>358</v>
      </c>
      <c r="C748" s="32">
        <v>0</v>
      </c>
      <c r="D748" s="47">
        <v>0</v>
      </c>
      <c r="E748" s="32">
        <v>0</v>
      </c>
      <c r="F748" s="32">
        <v>19000</v>
      </c>
      <c r="G748" s="32">
        <v>0</v>
      </c>
      <c r="H748" s="32">
        <v>0</v>
      </c>
    </row>
    <row r="749" spans="1:8" ht="11.1" customHeight="1" x14ac:dyDescent="0.2">
      <c r="A749" s="46" t="s">
        <v>1034</v>
      </c>
      <c r="B749" s="44" t="s">
        <v>266</v>
      </c>
      <c r="C749" s="32">
        <v>0</v>
      </c>
      <c r="D749" s="47">
        <v>0</v>
      </c>
      <c r="E749" s="32">
        <v>0</v>
      </c>
      <c r="F749" s="32">
        <v>7000</v>
      </c>
      <c r="G749" s="32">
        <v>7000</v>
      </c>
      <c r="H749" s="32">
        <v>0</v>
      </c>
    </row>
    <row r="750" spans="1:8" ht="11.1" customHeight="1" x14ac:dyDescent="0.2">
      <c r="A750" s="46" t="s">
        <v>1035</v>
      </c>
      <c r="B750" s="44" t="s">
        <v>1036</v>
      </c>
      <c r="C750" s="32">
        <v>0</v>
      </c>
      <c r="D750" s="47">
        <v>0</v>
      </c>
      <c r="E750" s="32">
        <v>0</v>
      </c>
      <c r="F750" s="32">
        <v>0</v>
      </c>
      <c r="G750" s="32">
        <v>0</v>
      </c>
      <c r="H750" s="32">
        <v>0</v>
      </c>
    </row>
    <row r="751" spans="1:8" ht="11.1" customHeight="1" x14ac:dyDescent="0.2">
      <c r="A751" s="46" t="s">
        <v>1037</v>
      </c>
      <c r="B751" s="44" t="s">
        <v>963</v>
      </c>
      <c r="C751" s="32">
        <v>0</v>
      </c>
      <c r="D751" s="47">
        <v>0</v>
      </c>
      <c r="E751" s="32">
        <v>0</v>
      </c>
      <c r="F751" s="32">
        <v>0</v>
      </c>
      <c r="G751" s="32">
        <v>0</v>
      </c>
      <c r="H751" s="32">
        <v>0</v>
      </c>
    </row>
    <row r="752" spans="1:8" ht="11.1" customHeight="1" x14ac:dyDescent="0.2">
      <c r="A752" s="46" t="s">
        <v>1038</v>
      </c>
      <c r="B752" s="44" t="s">
        <v>360</v>
      </c>
      <c r="C752" s="32">
        <v>0</v>
      </c>
      <c r="D752" s="47">
        <v>0</v>
      </c>
      <c r="E752" s="32">
        <v>2950</v>
      </c>
      <c r="F752" s="32">
        <v>116156</v>
      </c>
      <c r="G752" s="32">
        <v>93108</v>
      </c>
      <c r="H752" s="32">
        <v>98000</v>
      </c>
    </row>
    <row r="753" spans="1:8" ht="11.1" customHeight="1" x14ac:dyDescent="0.2">
      <c r="A753" s="46" t="s">
        <v>1039</v>
      </c>
      <c r="B753" s="44" t="s">
        <v>1040</v>
      </c>
      <c r="C753" s="32">
        <v>0</v>
      </c>
      <c r="D753" s="47">
        <v>0</v>
      </c>
      <c r="E753" s="32">
        <v>0</v>
      </c>
      <c r="F753" s="32">
        <v>0</v>
      </c>
      <c r="G753" s="32">
        <v>0</v>
      </c>
      <c r="H753" s="32">
        <v>0</v>
      </c>
    </row>
    <row r="754" spans="1:8" ht="11.1" customHeight="1" x14ac:dyDescent="0.2">
      <c r="A754" s="46" t="s">
        <v>1041</v>
      </c>
      <c r="B754" s="44" t="s">
        <v>1042</v>
      </c>
      <c r="C754" s="32">
        <v>0</v>
      </c>
      <c r="D754" s="47">
        <v>0</v>
      </c>
      <c r="E754" s="32">
        <v>0</v>
      </c>
      <c r="F754" s="32">
        <v>0</v>
      </c>
      <c r="G754" s="32">
        <v>0</v>
      </c>
      <c r="H754" s="32">
        <v>0</v>
      </c>
    </row>
    <row r="755" spans="1:8" ht="11.1" customHeight="1" x14ac:dyDescent="0.2">
      <c r="A755" s="46" t="s">
        <v>1043</v>
      </c>
      <c r="B755" s="44" t="s">
        <v>1044</v>
      </c>
      <c r="C755" s="32">
        <v>0</v>
      </c>
      <c r="D755" s="47">
        <v>0</v>
      </c>
      <c r="E755" s="32">
        <v>0</v>
      </c>
      <c r="F755" s="32">
        <v>0</v>
      </c>
      <c r="G755" s="32">
        <v>0</v>
      </c>
      <c r="H755" s="32">
        <v>0</v>
      </c>
    </row>
    <row r="756" spans="1:8" ht="11.1" customHeight="1" x14ac:dyDescent="0.2">
      <c r="A756" s="46" t="s">
        <v>1045</v>
      </c>
      <c r="B756" s="44" t="s">
        <v>1046</v>
      </c>
      <c r="C756" s="32">
        <v>0</v>
      </c>
      <c r="D756" s="47">
        <v>0</v>
      </c>
      <c r="E756" s="32">
        <v>0</v>
      </c>
      <c r="F756" s="32">
        <v>0</v>
      </c>
      <c r="G756" s="32">
        <v>0</v>
      </c>
      <c r="H756" s="32">
        <v>0</v>
      </c>
    </row>
    <row r="757" spans="1:8" ht="11.1" customHeight="1" x14ac:dyDescent="0.2">
      <c r="A757" s="46" t="s">
        <v>1047</v>
      </c>
      <c r="B757" s="44" t="s">
        <v>1048</v>
      </c>
      <c r="C757" s="32">
        <v>0</v>
      </c>
      <c r="D757" s="47">
        <v>0</v>
      </c>
      <c r="E757" s="32">
        <v>0</v>
      </c>
      <c r="F757" s="32">
        <v>0</v>
      </c>
      <c r="G757" s="32">
        <v>0</v>
      </c>
      <c r="H757" s="32">
        <v>0</v>
      </c>
    </row>
    <row r="758" spans="1:8" ht="11.1" customHeight="1" x14ac:dyDescent="0.2">
      <c r="A758" s="46" t="s">
        <v>1049</v>
      </c>
      <c r="B758" s="44" t="s">
        <v>1050</v>
      </c>
      <c r="C758" s="32">
        <v>0</v>
      </c>
      <c r="D758" s="47">
        <v>0</v>
      </c>
      <c r="E758" s="32">
        <v>0</v>
      </c>
      <c r="F758" s="32">
        <v>30000</v>
      </c>
      <c r="G758" s="32">
        <v>0</v>
      </c>
      <c r="H758" s="32">
        <v>0</v>
      </c>
    </row>
    <row r="759" spans="1:8" ht="11.1" customHeight="1" x14ac:dyDescent="0.2">
      <c r="A759" s="46" t="s">
        <v>1051</v>
      </c>
      <c r="B759" s="44" t="s">
        <v>365</v>
      </c>
      <c r="C759" s="32">
        <v>-500</v>
      </c>
      <c r="D759" s="47">
        <v>0</v>
      </c>
      <c r="E759" s="32">
        <v>2239.44</v>
      </c>
      <c r="F759" s="32">
        <v>0</v>
      </c>
      <c r="G759" s="32">
        <v>0</v>
      </c>
      <c r="H759" s="32">
        <v>0</v>
      </c>
    </row>
    <row r="760" spans="1:8" ht="11.1" customHeight="1" x14ac:dyDescent="0.2">
      <c r="A760" s="46" t="s">
        <v>1052</v>
      </c>
      <c r="B760" s="44" t="s">
        <v>139</v>
      </c>
      <c r="C760" s="32">
        <v>70118.41</v>
      </c>
      <c r="D760" s="47">
        <v>72313.899999999994</v>
      </c>
      <c r="E760" s="32">
        <v>71716.84</v>
      </c>
      <c r="F760" s="32">
        <v>79604.03</v>
      </c>
      <c r="G760" s="32">
        <v>63389.82</v>
      </c>
      <c r="H760" s="32">
        <v>74838.45</v>
      </c>
    </row>
    <row r="761" spans="1:8" ht="11.1" customHeight="1" x14ac:dyDescent="0.2">
      <c r="A761" s="46" t="s">
        <v>1053</v>
      </c>
      <c r="B761" s="44" t="s">
        <v>1054</v>
      </c>
      <c r="C761" s="32">
        <v>0</v>
      </c>
      <c r="D761" s="47">
        <v>-1061209.6000000001</v>
      </c>
      <c r="E761" s="32">
        <v>0</v>
      </c>
      <c r="F761" s="32">
        <v>0</v>
      </c>
      <c r="G761" s="32">
        <v>0</v>
      </c>
      <c r="H761" s="32">
        <v>0</v>
      </c>
    </row>
    <row r="762" spans="1:8" ht="11.1" customHeight="1" x14ac:dyDescent="0.2">
      <c r="A762" s="46" t="s">
        <v>1055</v>
      </c>
      <c r="B762" s="44" t="s">
        <v>1056</v>
      </c>
      <c r="C762" s="32">
        <v>-901145.94</v>
      </c>
      <c r="D762" s="47">
        <v>-827074.4</v>
      </c>
      <c r="E762" s="32">
        <v>-945055.79</v>
      </c>
      <c r="F762" s="32">
        <v>-1182694.08</v>
      </c>
      <c r="G762" s="32">
        <v>-1010607.71</v>
      </c>
      <c r="H762" s="32">
        <v>-1088630.4099999999</v>
      </c>
    </row>
    <row r="763" spans="1:8" ht="11.1" customHeight="1" x14ac:dyDescent="0.2">
      <c r="A763" s="46" t="s">
        <v>1057</v>
      </c>
      <c r="B763" s="44" t="s">
        <v>1058</v>
      </c>
      <c r="C763" s="32">
        <v>0</v>
      </c>
      <c r="D763" s="47">
        <v>-1407504.22</v>
      </c>
      <c r="E763" s="32">
        <v>0</v>
      </c>
      <c r="F763" s="32">
        <v>0</v>
      </c>
      <c r="G763" s="32">
        <v>0</v>
      </c>
      <c r="H763" s="32">
        <v>0</v>
      </c>
    </row>
    <row r="764" spans="1:8" ht="11.1" customHeight="1" x14ac:dyDescent="0.2">
      <c r="A764" s="46" t="s">
        <v>1059</v>
      </c>
      <c r="B764" s="44" t="s">
        <v>270</v>
      </c>
      <c r="C764" s="32">
        <v>9960</v>
      </c>
      <c r="D764" s="47">
        <v>14257.5</v>
      </c>
      <c r="E764" s="32">
        <v>14037.5</v>
      </c>
      <c r="F764" s="32">
        <v>19400</v>
      </c>
      <c r="G764" s="32">
        <v>23700</v>
      </c>
      <c r="H764" s="32">
        <v>25000</v>
      </c>
    </row>
    <row r="765" spans="1:8" ht="11.1" customHeight="1" x14ac:dyDescent="0.2">
      <c r="A765" s="46" t="s">
        <v>1060</v>
      </c>
      <c r="B765" s="44" t="s">
        <v>745</v>
      </c>
      <c r="C765" s="32">
        <v>4427.5</v>
      </c>
      <c r="D765" s="47">
        <v>8386</v>
      </c>
      <c r="E765" s="32">
        <v>5492</v>
      </c>
      <c r="F765" s="32">
        <v>6000</v>
      </c>
      <c r="G765" s="32">
        <v>5043</v>
      </c>
      <c r="H765" s="32">
        <v>5000</v>
      </c>
    </row>
    <row r="766" spans="1:8" ht="11.1" customHeight="1" x14ac:dyDescent="0.2">
      <c r="A766" s="46" t="s">
        <v>1061</v>
      </c>
      <c r="B766" s="44" t="s">
        <v>1062</v>
      </c>
      <c r="C766" s="32">
        <v>116227.5</v>
      </c>
      <c r="D766" s="47">
        <v>116800</v>
      </c>
      <c r="E766" s="32">
        <v>123600</v>
      </c>
      <c r="F766" s="32">
        <v>123600</v>
      </c>
      <c r="G766" s="32">
        <v>123600</v>
      </c>
      <c r="H766" s="32">
        <v>123600</v>
      </c>
    </row>
    <row r="767" spans="1:8" ht="11.1" customHeight="1" x14ac:dyDescent="0.2">
      <c r="A767" s="46" t="s">
        <v>1063</v>
      </c>
      <c r="B767" s="44" t="s">
        <v>714</v>
      </c>
      <c r="C767" s="32">
        <v>46929.73</v>
      </c>
      <c r="D767" s="47">
        <v>32164.17</v>
      </c>
      <c r="E767" s="32">
        <v>26761.48</v>
      </c>
      <c r="F767" s="32">
        <v>27000</v>
      </c>
      <c r="G767" s="32">
        <v>27239</v>
      </c>
      <c r="H767" s="32">
        <v>27000</v>
      </c>
    </row>
    <row r="768" spans="1:8" ht="11.1" customHeight="1" x14ac:dyDescent="0.2">
      <c r="A768" s="46" t="s">
        <v>1064</v>
      </c>
      <c r="B768" s="44" t="s">
        <v>863</v>
      </c>
      <c r="C768" s="32">
        <v>330</v>
      </c>
      <c r="D768" s="47">
        <v>525</v>
      </c>
      <c r="E768" s="32">
        <v>210</v>
      </c>
      <c r="F768" s="32">
        <v>350</v>
      </c>
      <c r="G768" s="32">
        <v>225</v>
      </c>
      <c r="H768" s="32">
        <v>300</v>
      </c>
    </row>
    <row r="769" spans="1:8" ht="11.1" customHeight="1" x14ac:dyDescent="0.2">
      <c r="A769" s="46" t="s">
        <v>1065</v>
      </c>
      <c r="B769" s="44" t="s">
        <v>60</v>
      </c>
      <c r="C769" s="32">
        <v>10766.65</v>
      </c>
      <c r="D769" s="47">
        <v>0</v>
      </c>
      <c r="E769" s="32">
        <v>0</v>
      </c>
      <c r="F769" s="32">
        <v>0</v>
      </c>
      <c r="G769" s="32">
        <v>0</v>
      </c>
      <c r="H769" s="32">
        <v>0</v>
      </c>
    </row>
    <row r="770" spans="1:8" ht="11.1" customHeight="1" x14ac:dyDescent="0.2">
      <c r="A770" s="46" t="s">
        <v>1066</v>
      </c>
      <c r="B770" s="44" t="s">
        <v>891</v>
      </c>
      <c r="C770" s="32">
        <v>27.98</v>
      </c>
      <c r="D770" s="47">
        <v>47.25</v>
      </c>
      <c r="E770" s="32">
        <v>18.899999999999999</v>
      </c>
      <c r="F770" s="32">
        <v>31.5</v>
      </c>
      <c r="G770" s="32">
        <v>20.25</v>
      </c>
      <c r="H770" s="32">
        <v>25</v>
      </c>
    </row>
    <row r="771" spans="1:8" ht="11.1" customHeight="1" x14ac:dyDescent="0.2">
      <c r="A771" s="46" t="s">
        <v>1067</v>
      </c>
      <c r="B771" s="44" t="s">
        <v>897</v>
      </c>
      <c r="C771" s="32">
        <v>14806.55</v>
      </c>
      <c r="D771" s="47">
        <v>3177.04</v>
      </c>
      <c r="E771" s="32">
        <v>0</v>
      </c>
      <c r="F771" s="32">
        <v>0</v>
      </c>
      <c r="G771" s="32">
        <v>0</v>
      </c>
      <c r="H771" s="32">
        <v>0</v>
      </c>
    </row>
    <row r="772" spans="1:8" ht="11.1" customHeight="1" x14ac:dyDescent="0.2">
      <c r="A772" s="46" t="s">
        <v>1068</v>
      </c>
      <c r="B772" s="44" t="s">
        <v>899</v>
      </c>
      <c r="C772" s="32">
        <v>17877.759999999998</v>
      </c>
      <c r="D772" s="47">
        <v>17582.759999999998</v>
      </c>
      <c r="E772" s="32">
        <v>18278.23</v>
      </c>
      <c r="F772" s="32">
        <v>19010.2</v>
      </c>
      <c r="G772" s="32">
        <v>18985.560000000001</v>
      </c>
      <c r="H772" s="32">
        <v>19675.59</v>
      </c>
    </row>
    <row r="773" spans="1:8" ht="11.1" customHeight="1" x14ac:dyDescent="0.2">
      <c r="A773" s="46" t="s">
        <v>1069</v>
      </c>
      <c r="B773" s="44" t="s">
        <v>1070</v>
      </c>
      <c r="C773" s="32">
        <v>2871.08</v>
      </c>
      <c r="D773" s="47">
        <v>2869.38</v>
      </c>
      <c r="E773" s="32">
        <v>3266.58</v>
      </c>
      <c r="F773" s="32">
        <v>3264.36</v>
      </c>
      <c r="G773" s="32">
        <v>3387.32</v>
      </c>
      <c r="H773" s="32">
        <v>3362.31</v>
      </c>
    </row>
    <row r="774" spans="1:8" ht="11.1" customHeight="1" x14ac:dyDescent="0.2">
      <c r="A774" s="46" t="s">
        <v>1071</v>
      </c>
      <c r="B774" s="44" t="s">
        <v>72</v>
      </c>
      <c r="C774" s="32">
        <v>1388.15</v>
      </c>
      <c r="D774" s="47">
        <v>690.13</v>
      </c>
      <c r="E774" s="32">
        <v>740.98</v>
      </c>
      <c r="F774" s="32">
        <v>1061.6400000000001</v>
      </c>
      <c r="G774" s="32">
        <v>1061.6400000000001</v>
      </c>
      <c r="H774" s="32">
        <v>1096.74</v>
      </c>
    </row>
    <row r="775" spans="1:8" ht="11.1" customHeight="1" x14ac:dyDescent="0.2">
      <c r="A775" s="46" t="s">
        <v>1072</v>
      </c>
      <c r="B775" s="44" t="s">
        <v>160</v>
      </c>
      <c r="C775" s="32">
        <v>0</v>
      </c>
      <c r="D775" s="47">
        <v>0</v>
      </c>
      <c r="E775" s="32">
        <v>0</v>
      </c>
      <c r="F775" s="32">
        <v>0</v>
      </c>
      <c r="G775" s="32">
        <v>0</v>
      </c>
      <c r="H775" s="32">
        <v>0</v>
      </c>
    </row>
    <row r="776" spans="1:8" ht="11.1" customHeight="1" x14ac:dyDescent="0.2">
      <c r="A776" s="46" t="s">
        <v>1073</v>
      </c>
      <c r="B776" s="44" t="s">
        <v>232</v>
      </c>
      <c r="C776" s="32">
        <v>0</v>
      </c>
      <c r="D776" s="47">
        <v>169.97</v>
      </c>
      <c r="E776" s="32">
        <v>5.09</v>
      </c>
      <c r="F776" s="32">
        <v>0</v>
      </c>
      <c r="G776" s="32">
        <v>1.75</v>
      </c>
      <c r="H776" s="32">
        <v>0</v>
      </c>
    </row>
    <row r="777" spans="1:8" ht="11.1" customHeight="1" x14ac:dyDescent="0.2">
      <c r="A777" s="46" t="s">
        <v>1074</v>
      </c>
      <c r="B777" s="44" t="s">
        <v>700</v>
      </c>
      <c r="C777" s="32">
        <v>4659.4799999999996</v>
      </c>
      <c r="D777" s="47">
        <v>4486.6000000000004</v>
      </c>
      <c r="E777" s="32">
        <v>4750.8900000000003</v>
      </c>
      <c r="F777" s="32">
        <v>4534.54</v>
      </c>
      <c r="G777" s="32">
        <v>4482.07</v>
      </c>
      <c r="H777" s="32">
        <v>4500</v>
      </c>
    </row>
    <row r="778" spans="1:8" ht="11.1" customHeight="1" x14ac:dyDescent="0.2">
      <c r="A778" s="46" t="s">
        <v>1075</v>
      </c>
      <c r="B778" s="44" t="s">
        <v>76</v>
      </c>
      <c r="C778" s="32">
        <v>5656</v>
      </c>
      <c r="D778" s="47">
        <v>7236.95</v>
      </c>
      <c r="E778" s="32">
        <v>5545.5</v>
      </c>
      <c r="F778" s="32">
        <v>6355</v>
      </c>
      <c r="G778" s="32">
        <v>6504.15</v>
      </c>
      <c r="H778" s="32">
        <v>6500</v>
      </c>
    </row>
    <row r="779" spans="1:8" ht="11.1" customHeight="1" x14ac:dyDescent="0.2">
      <c r="A779" s="46" t="s">
        <v>1076</v>
      </c>
      <c r="B779" s="44" t="s">
        <v>718</v>
      </c>
      <c r="C779" s="32">
        <v>25745</v>
      </c>
      <c r="D779" s="47">
        <v>9207.5</v>
      </c>
      <c r="E779" s="32">
        <v>9557.5</v>
      </c>
      <c r="F779" s="32">
        <v>10000</v>
      </c>
      <c r="G779" s="32">
        <v>10592</v>
      </c>
      <c r="H779" s="32">
        <v>10000</v>
      </c>
    </row>
    <row r="780" spans="1:8" ht="11.1" customHeight="1" x14ac:dyDescent="0.2">
      <c r="A780" s="46" t="s">
        <v>1555</v>
      </c>
      <c r="B780" s="44" t="s">
        <v>1548</v>
      </c>
      <c r="C780" s="32">
        <v>0</v>
      </c>
      <c r="D780" s="47">
        <v>0</v>
      </c>
      <c r="E780" s="32">
        <v>-355</v>
      </c>
      <c r="F780" s="32">
        <v>0</v>
      </c>
      <c r="G780" s="32">
        <v>0</v>
      </c>
      <c r="H780" s="32">
        <v>0</v>
      </c>
    </row>
    <row r="781" spans="1:8" ht="11.1" customHeight="1" x14ac:dyDescent="0.2">
      <c r="A781" s="46" t="s">
        <v>1077</v>
      </c>
      <c r="B781" s="44" t="s">
        <v>383</v>
      </c>
      <c r="C781" s="32">
        <v>1568.4</v>
      </c>
      <c r="D781" s="47">
        <v>36.340000000000003</v>
      </c>
      <c r="E781" s="32">
        <v>203.62</v>
      </c>
      <c r="F781" s="32">
        <v>0</v>
      </c>
      <c r="G781" s="32">
        <v>0</v>
      </c>
      <c r="H781" s="32">
        <v>0</v>
      </c>
    </row>
    <row r="782" spans="1:8" ht="11.1" customHeight="1" x14ac:dyDescent="0.2">
      <c r="A782" s="46" t="s">
        <v>1078</v>
      </c>
      <c r="B782" s="44" t="s">
        <v>80</v>
      </c>
      <c r="C782" s="32">
        <v>5493.66</v>
      </c>
      <c r="D782" s="47">
        <v>5620.12</v>
      </c>
      <c r="E782" s="32">
        <v>6168.22</v>
      </c>
      <c r="F782" s="32">
        <v>6000</v>
      </c>
      <c r="G782" s="32">
        <v>4332.63</v>
      </c>
      <c r="H782" s="32">
        <v>4000</v>
      </c>
    </row>
    <row r="783" spans="1:8" ht="11.1" customHeight="1" x14ac:dyDescent="0.2">
      <c r="A783" s="46" t="s">
        <v>1079</v>
      </c>
      <c r="B783" s="44" t="s">
        <v>86</v>
      </c>
      <c r="C783" s="32">
        <v>0</v>
      </c>
      <c r="D783" s="47">
        <v>825</v>
      </c>
      <c r="E783" s="32">
        <v>500</v>
      </c>
      <c r="F783" s="32">
        <v>1000</v>
      </c>
      <c r="G783" s="32">
        <v>1000</v>
      </c>
      <c r="H783" s="32">
        <v>1000</v>
      </c>
    </row>
    <row r="784" spans="1:8" ht="11.1" customHeight="1" x14ac:dyDescent="0.2">
      <c r="A784" s="46" t="s">
        <v>1080</v>
      </c>
      <c r="B784" s="44" t="s">
        <v>168</v>
      </c>
      <c r="C784" s="32">
        <v>1784.21</v>
      </c>
      <c r="D784" s="47">
        <v>1299.55</v>
      </c>
      <c r="E784" s="32">
        <v>1280.48</v>
      </c>
      <c r="F784" s="32">
        <v>1633.7</v>
      </c>
      <c r="G784" s="32">
        <v>1622</v>
      </c>
      <c r="H784" s="32">
        <v>1864</v>
      </c>
    </row>
    <row r="785" spans="1:8" ht="11.1" customHeight="1" x14ac:dyDescent="0.2">
      <c r="A785" s="46" t="s">
        <v>1081</v>
      </c>
      <c r="B785" s="44" t="s">
        <v>90</v>
      </c>
      <c r="C785" s="32">
        <v>505.89</v>
      </c>
      <c r="D785" s="47">
        <v>347.72</v>
      </c>
      <c r="E785" s="32">
        <v>397.98</v>
      </c>
      <c r="F785" s="32">
        <v>419.91</v>
      </c>
      <c r="G785" s="32">
        <v>420</v>
      </c>
      <c r="H785" s="32">
        <v>508</v>
      </c>
    </row>
    <row r="786" spans="1:8" ht="11.1" customHeight="1" x14ac:dyDescent="0.2">
      <c r="A786" s="46" t="s">
        <v>1082</v>
      </c>
      <c r="B786" s="44" t="s">
        <v>94</v>
      </c>
      <c r="C786" s="32">
        <v>407.36</v>
      </c>
      <c r="D786" s="47">
        <v>265.11</v>
      </c>
      <c r="E786" s="32">
        <v>162.25</v>
      </c>
      <c r="F786" s="32">
        <v>177</v>
      </c>
      <c r="G786" s="32">
        <v>177</v>
      </c>
      <c r="H786" s="32">
        <v>177</v>
      </c>
    </row>
    <row r="787" spans="1:8" ht="11.1" customHeight="1" x14ac:dyDescent="0.2">
      <c r="A787" s="46" t="s">
        <v>1083</v>
      </c>
      <c r="B787" s="44" t="s">
        <v>98</v>
      </c>
      <c r="C787" s="32">
        <v>0</v>
      </c>
      <c r="D787" s="47">
        <v>0</v>
      </c>
      <c r="E787" s="32">
        <v>0</v>
      </c>
      <c r="F787" s="32">
        <v>0</v>
      </c>
      <c r="G787" s="32">
        <v>0</v>
      </c>
      <c r="H787" s="32">
        <v>0</v>
      </c>
    </row>
    <row r="788" spans="1:8" ht="11.1" customHeight="1" x14ac:dyDescent="0.2">
      <c r="A788" s="46" t="s">
        <v>1084</v>
      </c>
      <c r="B788" s="44" t="s">
        <v>176</v>
      </c>
      <c r="C788" s="32">
        <v>0</v>
      </c>
      <c r="D788" s="47">
        <v>114.96</v>
      </c>
      <c r="E788" s="32">
        <v>0</v>
      </c>
      <c r="F788" s="32">
        <v>0</v>
      </c>
      <c r="G788" s="32">
        <v>0</v>
      </c>
      <c r="H788" s="32">
        <v>0</v>
      </c>
    </row>
    <row r="789" spans="1:8" ht="11.1" customHeight="1" x14ac:dyDescent="0.2">
      <c r="A789" s="46" t="s">
        <v>1085</v>
      </c>
      <c r="B789" s="44" t="s">
        <v>104</v>
      </c>
      <c r="C789" s="32">
        <v>50</v>
      </c>
      <c r="D789" s="47">
        <v>50</v>
      </c>
      <c r="E789" s="32">
        <v>50</v>
      </c>
      <c r="F789" s="32">
        <v>50</v>
      </c>
      <c r="G789" s="32">
        <v>50</v>
      </c>
      <c r="H789" s="32">
        <v>50</v>
      </c>
    </row>
    <row r="790" spans="1:8" ht="11.1" customHeight="1" x14ac:dyDescent="0.2">
      <c r="A790" s="46" t="s">
        <v>1086</v>
      </c>
      <c r="B790" s="44" t="s">
        <v>109</v>
      </c>
      <c r="C790" s="32">
        <v>7783.92</v>
      </c>
      <c r="D790" s="47">
        <v>5224.5600000000004</v>
      </c>
      <c r="E790" s="32">
        <v>6063.24</v>
      </c>
      <c r="F790" s="32">
        <v>5808.7</v>
      </c>
      <c r="G790" s="32">
        <v>5808.7</v>
      </c>
      <c r="H790" s="32">
        <v>5965.18</v>
      </c>
    </row>
    <row r="791" spans="1:8" ht="11.1" customHeight="1" x14ac:dyDescent="0.2">
      <c r="A791" s="46" t="s">
        <v>1087</v>
      </c>
      <c r="B791" s="44" t="s">
        <v>113</v>
      </c>
      <c r="C791" s="32">
        <v>0</v>
      </c>
      <c r="D791" s="47">
        <v>0</v>
      </c>
      <c r="E791" s="32">
        <v>0</v>
      </c>
      <c r="F791" s="32">
        <v>1000</v>
      </c>
      <c r="G791" s="32">
        <v>35</v>
      </c>
      <c r="H791" s="32">
        <v>250</v>
      </c>
    </row>
    <row r="792" spans="1:8" ht="11.1" customHeight="1" x14ac:dyDescent="0.2">
      <c r="A792" s="46" t="s">
        <v>1088</v>
      </c>
      <c r="B792" s="44" t="s">
        <v>117</v>
      </c>
      <c r="C792" s="32">
        <v>11738.45</v>
      </c>
      <c r="D792" s="47">
        <v>17712.22</v>
      </c>
      <c r="E792" s="32">
        <v>31084.080000000002</v>
      </c>
      <c r="F792" s="32">
        <v>26000</v>
      </c>
      <c r="G792" s="32">
        <v>31084.080000000002</v>
      </c>
      <c r="H792" s="32">
        <v>30000</v>
      </c>
    </row>
    <row r="793" spans="1:8" ht="11.1" customHeight="1" x14ac:dyDescent="0.2">
      <c r="A793" s="46" t="s">
        <v>1089</v>
      </c>
      <c r="B793" s="44" t="s">
        <v>932</v>
      </c>
      <c r="C793" s="32">
        <v>29.12</v>
      </c>
      <c r="D793" s="47">
        <v>44.22</v>
      </c>
      <c r="E793" s="32">
        <v>18.98</v>
      </c>
      <c r="F793" s="32">
        <v>0</v>
      </c>
      <c r="G793" s="32">
        <v>18.98</v>
      </c>
      <c r="H793" s="32">
        <v>20</v>
      </c>
    </row>
    <row r="794" spans="1:8" ht="11.1" customHeight="1" x14ac:dyDescent="0.2">
      <c r="A794" s="46" t="s">
        <v>1090</v>
      </c>
      <c r="B794" s="44" t="s">
        <v>123</v>
      </c>
      <c r="C794" s="32">
        <v>23661.54</v>
      </c>
      <c r="D794" s="47">
        <v>13382.24</v>
      </c>
      <c r="E794" s="32">
        <v>4867.3</v>
      </c>
      <c r="F794" s="32">
        <v>15000</v>
      </c>
      <c r="G794" s="32">
        <v>14498.19</v>
      </c>
      <c r="H794" s="32">
        <v>15000</v>
      </c>
    </row>
    <row r="795" spans="1:8" ht="11.1" customHeight="1" x14ac:dyDescent="0.2">
      <c r="A795" s="46" t="s">
        <v>1091</v>
      </c>
      <c r="B795" s="44" t="s">
        <v>125</v>
      </c>
      <c r="C795" s="32">
        <v>6052.87</v>
      </c>
      <c r="D795" s="47">
        <v>4590.21</v>
      </c>
      <c r="E795" s="32">
        <v>1264.6500000000001</v>
      </c>
      <c r="F795" s="32">
        <v>5000</v>
      </c>
      <c r="G795" s="32">
        <v>1465.55</v>
      </c>
      <c r="H795" s="32">
        <v>5000</v>
      </c>
    </row>
    <row r="796" spans="1:8" ht="11.1" customHeight="1" x14ac:dyDescent="0.2">
      <c r="A796" s="46" t="s">
        <v>1092</v>
      </c>
      <c r="B796" s="44" t="s">
        <v>129</v>
      </c>
      <c r="C796" s="32">
        <v>1377.71</v>
      </c>
      <c r="D796" s="47">
        <v>1569.72</v>
      </c>
      <c r="E796" s="32">
        <v>2071.83</v>
      </c>
      <c r="F796" s="32">
        <v>1600</v>
      </c>
      <c r="G796" s="32">
        <v>1500.47</v>
      </c>
      <c r="H796" s="32">
        <v>0</v>
      </c>
    </row>
    <row r="797" spans="1:8" ht="11.1" customHeight="1" x14ac:dyDescent="0.2">
      <c r="A797" s="46" t="s">
        <v>1093</v>
      </c>
      <c r="B797" s="44" t="s">
        <v>133</v>
      </c>
      <c r="C797" s="32">
        <v>170.32</v>
      </c>
      <c r="D797" s="47">
        <v>192.92</v>
      </c>
      <c r="E797" s="32">
        <v>285.97000000000003</v>
      </c>
      <c r="F797" s="32">
        <v>200</v>
      </c>
      <c r="G797" s="32">
        <v>396.04</v>
      </c>
      <c r="H797" s="32">
        <v>400</v>
      </c>
    </row>
    <row r="798" spans="1:8" ht="11.1" customHeight="1" x14ac:dyDescent="0.2">
      <c r="A798" s="46" t="s">
        <v>1094</v>
      </c>
      <c r="B798" s="44" t="s">
        <v>135</v>
      </c>
      <c r="C798" s="32">
        <v>7760.79</v>
      </c>
      <c r="D798" s="47">
        <v>8888.73</v>
      </c>
      <c r="E798" s="32">
        <v>9143.27</v>
      </c>
      <c r="F798" s="32">
        <v>8402</v>
      </c>
      <c r="G798" s="32">
        <v>9416.2900000000009</v>
      </c>
      <c r="H798" s="32">
        <v>9000</v>
      </c>
    </row>
    <row r="799" spans="1:8" ht="11.1" customHeight="1" x14ac:dyDescent="0.2">
      <c r="A799" s="46" t="s">
        <v>1095</v>
      </c>
      <c r="B799" s="44" t="s">
        <v>137</v>
      </c>
      <c r="C799" s="32">
        <v>16182.02</v>
      </c>
      <c r="D799" s="47">
        <v>12934.85</v>
      </c>
      <c r="E799" s="32">
        <v>11218.1</v>
      </c>
      <c r="F799" s="32">
        <v>19184</v>
      </c>
      <c r="G799" s="32">
        <v>18798.810000000001</v>
      </c>
      <c r="H799" s="32">
        <v>19184</v>
      </c>
    </row>
    <row r="800" spans="1:8" ht="11.1" customHeight="1" x14ac:dyDescent="0.2">
      <c r="A800" s="46" t="s">
        <v>1096</v>
      </c>
      <c r="B800" s="44" t="s">
        <v>863</v>
      </c>
      <c r="C800" s="32">
        <v>165</v>
      </c>
      <c r="D800" s="47">
        <v>255</v>
      </c>
      <c r="E800" s="32">
        <v>0</v>
      </c>
      <c r="F800" s="32">
        <v>200</v>
      </c>
      <c r="G800" s="32">
        <v>200</v>
      </c>
      <c r="H800" s="32">
        <v>200</v>
      </c>
    </row>
    <row r="801" spans="1:8" ht="11.1" customHeight="1" x14ac:dyDescent="0.2">
      <c r="A801" s="46" t="s">
        <v>1097</v>
      </c>
      <c r="B801" s="44" t="s">
        <v>203</v>
      </c>
      <c r="C801" s="32">
        <v>0</v>
      </c>
      <c r="D801" s="47">
        <v>0</v>
      </c>
      <c r="E801" s="32">
        <v>0</v>
      </c>
      <c r="F801" s="32">
        <v>10000</v>
      </c>
      <c r="G801" s="32">
        <v>3000</v>
      </c>
      <c r="H801" s="32">
        <v>0</v>
      </c>
    </row>
    <row r="802" spans="1:8" ht="11.1" customHeight="1" x14ac:dyDescent="0.2">
      <c r="A802" s="46" t="s">
        <v>1098</v>
      </c>
      <c r="B802" s="44" t="s">
        <v>88</v>
      </c>
      <c r="C802" s="32">
        <v>0</v>
      </c>
      <c r="D802" s="47">
        <v>0</v>
      </c>
      <c r="E802" s="32">
        <v>10960</v>
      </c>
      <c r="F802" s="32">
        <v>0</v>
      </c>
      <c r="G802" s="32">
        <v>0</v>
      </c>
      <c r="H802" s="32">
        <v>0</v>
      </c>
    </row>
    <row r="803" spans="1:8" ht="11.1" customHeight="1" x14ac:dyDescent="0.2">
      <c r="A803" s="46" t="s">
        <v>1099</v>
      </c>
      <c r="B803" s="44" t="s">
        <v>1031</v>
      </c>
      <c r="C803" s="32">
        <v>0</v>
      </c>
      <c r="D803" s="47">
        <v>0</v>
      </c>
      <c r="E803" s="32">
        <v>0</v>
      </c>
      <c r="F803" s="32">
        <v>0</v>
      </c>
      <c r="G803" s="32">
        <v>0</v>
      </c>
      <c r="H803" s="32">
        <v>0</v>
      </c>
    </row>
    <row r="804" spans="1:8" ht="11.1" customHeight="1" x14ac:dyDescent="0.2">
      <c r="A804" s="46" t="s">
        <v>1100</v>
      </c>
      <c r="B804" s="44" t="s">
        <v>260</v>
      </c>
      <c r="C804" s="32">
        <v>0</v>
      </c>
      <c r="D804" s="47">
        <v>0</v>
      </c>
      <c r="E804" s="32">
        <v>0</v>
      </c>
      <c r="F804" s="32">
        <v>0</v>
      </c>
      <c r="G804" s="32">
        <v>0</v>
      </c>
      <c r="H804" s="32">
        <v>0</v>
      </c>
    </row>
    <row r="805" spans="1:8" ht="11.1" customHeight="1" x14ac:dyDescent="0.2">
      <c r="A805" s="46" t="s">
        <v>1101</v>
      </c>
      <c r="B805" s="44" t="s">
        <v>687</v>
      </c>
      <c r="C805" s="32">
        <v>0</v>
      </c>
      <c r="D805" s="47">
        <v>0</v>
      </c>
      <c r="E805" s="32">
        <v>0</v>
      </c>
      <c r="F805" s="32">
        <v>0</v>
      </c>
      <c r="G805" s="32">
        <v>0</v>
      </c>
      <c r="H805" s="32">
        <v>0</v>
      </c>
    </row>
    <row r="806" spans="1:8" ht="11.1" customHeight="1" x14ac:dyDescent="0.2">
      <c r="A806" s="46" t="s">
        <v>1102</v>
      </c>
      <c r="B806" s="44" t="s">
        <v>262</v>
      </c>
      <c r="C806" s="32">
        <v>0</v>
      </c>
      <c r="D806" s="47">
        <v>0</v>
      </c>
      <c r="E806" s="32">
        <v>0</v>
      </c>
      <c r="F806" s="32">
        <v>0</v>
      </c>
      <c r="G806" s="32">
        <v>0</v>
      </c>
      <c r="H806" s="32">
        <v>0</v>
      </c>
    </row>
    <row r="807" spans="1:8" ht="11.1" customHeight="1" x14ac:dyDescent="0.2">
      <c r="A807" s="46" t="s">
        <v>1554</v>
      </c>
      <c r="B807" s="44" t="s">
        <v>1553</v>
      </c>
      <c r="C807" s="32">
        <v>0</v>
      </c>
      <c r="D807" s="47">
        <v>0</v>
      </c>
      <c r="E807" s="32">
        <v>0</v>
      </c>
      <c r="F807" s="32">
        <v>0</v>
      </c>
      <c r="G807" s="32">
        <v>0</v>
      </c>
      <c r="H807" s="32">
        <v>40000</v>
      </c>
    </row>
    <row r="808" spans="1:8" ht="11.1" customHeight="1" x14ac:dyDescent="0.2">
      <c r="A808" s="46" t="s">
        <v>1103</v>
      </c>
      <c r="B808" s="44" t="s">
        <v>1104</v>
      </c>
      <c r="C808" s="32">
        <v>0</v>
      </c>
      <c r="D808" s="47">
        <v>0</v>
      </c>
      <c r="E808" s="32">
        <v>0</v>
      </c>
      <c r="F808" s="32">
        <v>0</v>
      </c>
      <c r="G808" s="32">
        <v>0</v>
      </c>
      <c r="H808" s="32">
        <v>0</v>
      </c>
    </row>
    <row r="809" spans="1:8" ht="11.1" customHeight="1" x14ac:dyDescent="0.2">
      <c r="A809" s="46" t="s">
        <v>1105</v>
      </c>
      <c r="B809" s="44" t="s">
        <v>1106</v>
      </c>
      <c r="C809" s="32">
        <v>25797.96</v>
      </c>
      <c r="D809" s="47">
        <v>25797.84</v>
      </c>
      <c r="E809" s="32">
        <v>25797.84</v>
      </c>
      <c r="F809" s="32">
        <v>0</v>
      </c>
      <c r="G809" s="32">
        <v>0</v>
      </c>
      <c r="H809" s="32">
        <v>0</v>
      </c>
    </row>
    <row r="810" spans="1:8" ht="11.1" customHeight="1" x14ac:dyDescent="0.2">
      <c r="A810" s="46" t="s">
        <v>1107</v>
      </c>
      <c r="B810" s="44" t="s">
        <v>139</v>
      </c>
      <c r="C810" s="32">
        <v>16579.52</v>
      </c>
      <c r="D810" s="47">
        <v>13200.14</v>
      </c>
      <c r="E810" s="32">
        <v>15754.23</v>
      </c>
      <c r="F810" s="32">
        <v>17512.89</v>
      </c>
      <c r="G810" s="32">
        <v>13945.76</v>
      </c>
      <c r="H810" s="32">
        <v>16464.46</v>
      </c>
    </row>
    <row r="811" spans="1:8" ht="11.1" customHeight="1" x14ac:dyDescent="0.2">
      <c r="A811" s="46" t="s">
        <v>1108</v>
      </c>
      <c r="B811" s="44" t="s">
        <v>212</v>
      </c>
      <c r="C811" s="32">
        <v>2832.07</v>
      </c>
      <c r="D811" s="47">
        <v>2734.43</v>
      </c>
      <c r="E811" s="32">
        <v>3223.28</v>
      </c>
      <c r="F811" s="32">
        <v>3404.85</v>
      </c>
      <c r="G811" s="32">
        <v>3450.19</v>
      </c>
      <c r="H811" s="32">
        <v>3354.58</v>
      </c>
    </row>
    <row r="812" spans="1:8" ht="11.1" customHeight="1" x14ac:dyDescent="0.2">
      <c r="A812" s="46" t="s">
        <v>1109</v>
      </c>
      <c r="B812" s="44" t="s">
        <v>741</v>
      </c>
      <c r="C812" s="32">
        <v>26498.25</v>
      </c>
      <c r="D812" s="47">
        <v>9352.75</v>
      </c>
      <c r="E812" s="32">
        <v>24447.5</v>
      </c>
      <c r="F812" s="32">
        <v>30000</v>
      </c>
      <c r="G812" s="32">
        <v>30000</v>
      </c>
      <c r="H812" s="32">
        <v>30000</v>
      </c>
    </row>
    <row r="813" spans="1:8" ht="11.1" customHeight="1" x14ac:dyDescent="0.2">
      <c r="A813" s="46" t="s">
        <v>1110</v>
      </c>
      <c r="B813" s="44" t="s">
        <v>745</v>
      </c>
      <c r="C813" s="32">
        <v>0</v>
      </c>
      <c r="D813" s="47">
        <v>17</v>
      </c>
      <c r="E813" s="32">
        <v>0</v>
      </c>
      <c r="F813" s="32">
        <v>0</v>
      </c>
      <c r="G813" s="32">
        <v>0</v>
      </c>
      <c r="H813" s="32">
        <v>0</v>
      </c>
    </row>
    <row r="814" spans="1:8" ht="11.1" customHeight="1" x14ac:dyDescent="0.2">
      <c r="A814" s="46" t="s">
        <v>1111</v>
      </c>
      <c r="B814" s="44" t="s">
        <v>858</v>
      </c>
      <c r="C814" s="32">
        <v>45479.25</v>
      </c>
      <c r="D814" s="47">
        <v>46655.4</v>
      </c>
      <c r="E814" s="32">
        <v>72951.350000000006</v>
      </c>
      <c r="F814" s="32">
        <v>75880</v>
      </c>
      <c r="G814" s="32">
        <v>86474</v>
      </c>
      <c r="H814" s="32">
        <v>82000</v>
      </c>
    </row>
    <row r="815" spans="1:8" ht="11.1" customHeight="1" x14ac:dyDescent="0.2">
      <c r="A815" s="46" t="s">
        <v>1112</v>
      </c>
      <c r="B815" s="44" t="s">
        <v>714</v>
      </c>
      <c r="C815" s="32">
        <v>86683.97</v>
      </c>
      <c r="D815" s="47">
        <v>93906.15</v>
      </c>
      <c r="E815" s="32">
        <v>77394.899999999994</v>
      </c>
      <c r="F815" s="32">
        <v>88880</v>
      </c>
      <c r="G815" s="32">
        <v>99495</v>
      </c>
      <c r="H815" s="32">
        <v>98800</v>
      </c>
    </row>
    <row r="816" spans="1:8" ht="11.1" customHeight="1" x14ac:dyDescent="0.2">
      <c r="A816" s="46" t="s">
        <v>1113</v>
      </c>
      <c r="B816" s="44" t="s">
        <v>1114</v>
      </c>
      <c r="C816" s="32">
        <v>1323.6</v>
      </c>
      <c r="D816" s="47">
        <v>944</v>
      </c>
      <c r="E816" s="32">
        <v>194</v>
      </c>
      <c r="F816" s="32">
        <v>500</v>
      </c>
      <c r="G816" s="32">
        <v>1337</v>
      </c>
      <c r="H816" s="32">
        <v>1000</v>
      </c>
    </row>
    <row r="817" spans="1:8" ht="11.1" customHeight="1" x14ac:dyDescent="0.2">
      <c r="A817" s="46" t="s">
        <v>1115</v>
      </c>
      <c r="B817" s="44" t="s">
        <v>60</v>
      </c>
      <c r="C817" s="32">
        <v>19877.5</v>
      </c>
      <c r="D817" s="47">
        <v>25546.5</v>
      </c>
      <c r="E817" s="32">
        <v>35822.5</v>
      </c>
      <c r="F817" s="32">
        <v>50000</v>
      </c>
      <c r="G817" s="32">
        <v>54000</v>
      </c>
      <c r="H817" s="32">
        <v>50000</v>
      </c>
    </row>
    <row r="818" spans="1:8" ht="11.1" customHeight="1" x14ac:dyDescent="0.2">
      <c r="A818" s="46" t="s">
        <v>1116</v>
      </c>
      <c r="B818" s="44" t="s">
        <v>152</v>
      </c>
      <c r="C818" s="32">
        <v>289052.2</v>
      </c>
      <c r="D818" s="47">
        <v>20947.8</v>
      </c>
      <c r="E818" s="32">
        <v>0</v>
      </c>
      <c r="F818" s="32">
        <v>0</v>
      </c>
      <c r="G818" s="32">
        <v>0</v>
      </c>
      <c r="H818" s="32">
        <v>0</v>
      </c>
    </row>
    <row r="819" spans="1:8" ht="11.1" customHeight="1" x14ac:dyDescent="0.2">
      <c r="A819" s="46" t="s">
        <v>1117</v>
      </c>
      <c r="B819" s="44" t="s">
        <v>897</v>
      </c>
      <c r="C819" s="32">
        <v>11629.83</v>
      </c>
      <c r="D819" s="47">
        <v>2757.02</v>
      </c>
      <c r="E819" s="32">
        <v>0</v>
      </c>
      <c r="F819" s="32">
        <v>0</v>
      </c>
      <c r="G819" s="32">
        <v>0</v>
      </c>
      <c r="H819" s="32">
        <v>0</v>
      </c>
    </row>
    <row r="820" spans="1:8" ht="11.1" customHeight="1" x14ac:dyDescent="0.2">
      <c r="A820" s="46" t="s">
        <v>1118</v>
      </c>
      <c r="B820" s="44" t="s">
        <v>899</v>
      </c>
      <c r="C820" s="32">
        <v>21819.74</v>
      </c>
      <c r="D820" s="47">
        <v>22369.21</v>
      </c>
      <c r="E820" s="32">
        <v>22433.05</v>
      </c>
      <c r="F820" s="32">
        <v>23660.720000000001</v>
      </c>
      <c r="G820" s="32">
        <v>24148.14</v>
      </c>
      <c r="H820" s="32">
        <v>24607.13</v>
      </c>
    </row>
    <row r="821" spans="1:8" ht="11.1" customHeight="1" x14ac:dyDescent="0.2">
      <c r="A821" s="46" t="s">
        <v>1119</v>
      </c>
      <c r="B821" s="44" t="s">
        <v>901</v>
      </c>
      <c r="C821" s="32">
        <v>10005.64</v>
      </c>
      <c r="D821" s="47">
        <v>12971.79</v>
      </c>
      <c r="E821" s="32">
        <v>13324.26</v>
      </c>
      <c r="F821" s="32">
        <v>13362.14</v>
      </c>
      <c r="G821" s="32">
        <v>13921.25</v>
      </c>
      <c r="H821" s="32">
        <v>14427.77</v>
      </c>
    </row>
    <row r="822" spans="1:8" ht="11.1" customHeight="1" x14ac:dyDescent="0.2">
      <c r="A822" s="46" t="s">
        <v>1120</v>
      </c>
      <c r="B822" s="44" t="s">
        <v>229</v>
      </c>
      <c r="C822" s="32">
        <v>12965.41</v>
      </c>
      <c r="D822" s="47">
        <v>13211.75</v>
      </c>
      <c r="E822" s="32">
        <v>14076.66</v>
      </c>
      <c r="F822" s="32">
        <v>11938.71</v>
      </c>
      <c r="G822" s="32">
        <v>12213.48</v>
      </c>
      <c r="H822" s="32">
        <v>12416.25</v>
      </c>
    </row>
    <row r="823" spans="1:8" ht="11.1" customHeight="1" x14ac:dyDescent="0.2">
      <c r="A823" s="46" t="s">
        <v>1121</v>
      </c>
      <c r="B823" s="44" t="s">
        <v>72</v>
      </c>
      <c r="C823" s="32">
        <v>1478.09</v>
      </c>
      <c r="D823" s="47">
        <v>1146.17</v>
      </c>
      <c r="E823" s="32">
        <v>1184.25</v>
      </c>
      <c r="F823" s="32">
        <v>2102.14</v>
      </c>
      <c r="G823" s="32">
        <v>2102.14</v>
      </c>
      <c r="H823" s="32">
        <v>2204.98</v>
      </c>
    </row>
    <row r="824" spans="1:8" ht="11.1" customHeight="1" x14ac:dyDescent="0.2">
      <c r="A824" s="46" t="s">
        <v>1122</v>
      </c>
      <c r="B824" s="44" t="s">
        <v>160</v>
      </c>
      <c r="C824" s="32">
        <v>0</v>
      </c>
      <c r="D824" s="47">
        <v>0</v>
      </c>
      <c r="E824" s="32">
        <v>0</v>
      </c>
      <c r="F824" s="32">
        <v>0</v>
      </c>
      <c r="G824" s="32">
        <v>0</v>
      </c>
      <c r="H824" s="32">
        <v>0</v>
      </c>
    </row>
    <row r="825" spans="1:8" ht="11.1" customHeight="1" x14ac:dyDescent="0.2">
      <c r="A825" s="46" t="s">
        <v>1123</v>
      </c>
      <c r="B825" s="44" t="s">
        <v>1124</v>
      </c>
      <c r="C825" s="32">
        <v>12352.31</v>
      </c>
      <c r="D825" s="47">
        <v>12335.3</v>
      </c>
      <c r="E825" s="32">
        <v>12388.24</v>
      </c>
      <c r="F825" s="32">
        <v>13994.1</v>
      </c>
      <c r="G825" s="32">
        <v>14244.66</v>
      </c>
      <c r="H825" s="32">
        <v>13994.1</v>
      </c>
    </row>
    <row r="826" spans="1:8" ht="11.1" customHeight="1" x14ac:dyDescent="0.2">
      <c r="A826" s="46" t="s">
        <v>1125</v>
      </c>
      <c r="B826" s="44" t="s">
        <v>700</v>
      </c>
      <c r="C826" s="32">
        <v>29095.119999999999</v>
      </c>
      <c r="D826" s="47">
        <v>21702.25</v>
      </c>
      <c r="E826" s="32">
        <v>21685.62</v>
      </c>
      <c r="F826" s="32">
        <v>23700</v>
      </c>
      <c r="G826" s="32">
        <v>23271</v>
      </c>
      <c r="H826" s="32">
        <v>26000</v>
      </c>
    </row>
    <row r="827" spans="1:8" ht="11.1" customHeight="1" x14ac:dyDescent="0.2">
      <c r="A827" s="46" t="s">
        <v>1126</v>
      </c>
      <c r="B827" s="44" t="s">
        <v>76</v>
      </c>
      <c r="C827" s="32">
        <v>3865.47</v>
      </c>
      <c r="D827" s="47">
        <v>3514.95</v>
      </c>
      <c r="E827" s="32">
        <v>3201.77</v>
      </c>
      <c r="F827" s="32">
        <v>4000</v>
      </c>
      <c r="G827" s="32">
        <v>2796</v>
      </c>
      <c r="H827" s="32">
        <v>3200</v>
      </c>
    </row>
    <row r="828" spans="1:8" ht="11.1" customHeight="1" x14ac:dyDescent="0.2">
      <c r="A828" s="46" t="s">
        <v>1127</v>
      </c>
      <c r="B828" s="44" t="s">
        <v>907</v>
      </c>
      <c r="C828" s="32">
        <v>34404.25</v>
      </c>
      <c r="D828" s="47">
        <v>24897.51</v>
      </c>
      <c r="E828" s="32">
        <v>30103</v>
      </c>
      <c r="F828" s="32">
        <v>35940</v>
      </c>
      <c r="G828" s="32">
        <v>48259</v>
      </c>
      <c r="H828" s="32">
        <v>44000</v>
      </c>
    </row>
    <row r="829" spans="1:8" ht="11.1" customHeight="1" x14ac:dyDescent="0.2">
      <c r="A829" s="46" t="s">
        <v>1128</v>
      </c>
      <c r="B829" s="44" t="s">
        <v>718</v>
      </c>
      <c r="C829" s="32">
        <v>28887.5</v>
      </c>
      <c r="D829" s="47">
        <v>32943.5</v>
      </c>
      <c r="E829" s="32">
        <v>26516</v>
      </c>
      <c r="F829" s="32">
        <v>34940</v>
      </c>
      <c r="G829" s="32">
        <v>37019</v>
      </c>
      <c r="H829" s="32">
        <v>36000</v>
      </c>
    </row>
    <row r="830" spans="1:8" ht="11.1" customHeight="1" x14ac:dyDescent="0.2">
      <c r="A830" s="46" t="s">
        <v>1130</v>
      </c>
      <c r="B830" s="44" t="s">
        <v>80</v>
      </c>
      <c r="C830" s="32">
        <v>1793.69</v>
      </c>
      <c r="D830" s="47">
        <v>1908.18</v>
      </c>
      <c r="E830" s="32">
        <v>1878.56</v>
      </c>
      <c r="F830" s="32">
        <v>2400</v>
      </c>
      <c r="G830" s="32">
        <v>3863</v>
      </c>
      <c r="H830" s="32">
        <v>2000</v>
      </c>
    </row>
    <row r="831" spans="1:8" ht="11.1" customHeight="1" x14ac:dyDescent="0.2">
      <c r="A831" s="46" t="s">
        <v>1131</v>
      </c>
      <c r="B831" s="44" t="s">
        <v>168</v>
      </c>
      <c r="C831" s="32">
        <v>1065.82</v>
      </c>
      <c r="D831" s="47">
        <v>1082.54</v>
      </c>
      <c r="E831" s="32">
        <v>1051</v>
      </c>
      <c r="F831" s="32">
        <v>1564</v>
      </c>
      <c r="G831" s="32">
        <v>1564</v>
      </c>
      <c r="H831" s="32">
        <v>1518</v>
      </c>
    </row>
    <row r="832" spans="1:8" ht="11.1" customHeight="1" x14ac:dyDescent="0.2">
      <c r="A832" s="46" t="s">
        <v>1132</v>
      </c>
      <c r="B832" s="44" t="s">
        <v>90</v>
      </c>
      <c r="C832" s="32">
        <v>305</v>
      </c>
      <c r="D832" s="47">
        <v>279.37</v>
      </c>
      <c r="E832" s="32">
        <v>307</v>
      </c>
      <c r="F832" s="32">
        <v>358</v>
      </c>
      <c r="G832" s="32">
        <v>358</v>
      </c>
      <c r="H832" s="32">
        <v>385</v>
      </c>
    </row>
    <row r="833" spans="1:8" ht="11.1" customHeight="1" x14ac:dyDescent="0.2">
      <c r="A833" s="46" t="s">
        <v>1133</v>
      </c>
      <c r="B833" s="44" t="s">
        <v>1134</v>
      </c>
      <c r="C833" s="32">
        <v>128.04</v>
      </c>
      <c r="D833" s="47">
        <v>495.01</v>
      </c>
      <c r="E833" s="32">
        <v>64.45</v>
      </c>
      <c r="F833" s="32">
        <v>500</v>
      </c>
      <c r="G833" s="32">
        <v>178</v>
      </c>
      <c r="H833" s="32">
        <v>300</v>
      </c>
    </row>
    <row r="834" spans="1:8" ht="11.1" customHeight="1" x14ac:dyDescent="0.2">
      <c r="A834" s="46" t="s">
        <v>1135</v>
      </c>
      <c r="B834" s="44" t="s">
        <v>94</v>
      </c>
      <c r="C834" s="32">
        <v>664.92</v>
      </c>
      <c r="D834" s="47">
        <v>524.53</v>
      </c>
      <c r="E834" s="32">
        <v>469.73</v>
      </c>
      <c r="F834" s="32">
        <v>400</v>
      </c>
      <c r="G834" s="32">
        <v>438.31</v>
      </c>
      <c r="H834" s="32">
        <v>400</v>
      </c>
    </row>
    <row r="835" spans="1:8" ht="11.1" customHeight="1" x14ac:dyDescent="0.2">
      <c r="A835" s="46" t="s">
        <v>1136</v>
      </c>
      <c r="B835" s="44" t="s">
        <v>96</v>
      </c>
      <c r="C835" s="32">
        <v>858.81</v>
      </c>
      <c r="D835" s="47">
        <v>1630.76</v>
      </c>
      <c r="E835" s="32">
        <v>1525.1</v>
      </c>
      <c r="F835" s="32">
        <v>1500</v>
      </c>
      <c r="G835" s="32">
        <v>1289</v>
      </c>
      <c r="H835" s="32">
        <v>1500</v>
      </c>
    </row>
    <row r="836" spans="1:8" ht="11.1" customHeight="1" x14ac:dyDescent="0.2">
      <c r="A836" s="46" t="s">
        <v>1137</v>
      </c>
      <c r="B836" s="44" t="s">
        <v>98</v>
      </c>
      <c r="C836" s="32">
        <v>1096.3699999999999</v>
      </c>
      <c r="D836" s="47">
        <v>987.84</v>
      </c>
      <c r="E836" s="32">
        <v>1135.68</v>
      </c>
      <c r="F836" s="32">
        <v>1300</v>
      </c>
      <c r="G836" s="32">
        <v>0</v>
      </c>
      <c r="H836" s="32">
        <v>1300</v>
      </c>
    </row>
    <row r="837" spans="1:8" ht="11.1" customHeight="1" x14ac:dyDescent="0.2">
      <c r="A837" s="46" t="s">
        <v>1138</v>
      </c>
      <c r="B837" s="44" t="s">
        <v>100</v>
      </c>
      <c r="C837" s="32">
        <v>873.68</v>
      </c>
      <c r="D837" s="47">
        <v>1193.7</v>
      </c>
      <c r="E837" s="32">
        <v>338.71</v>
      </c>
      <c r="F837" s="32">
        <v>1500</v>
      </c>
      <c r="G837" s="32">
        <v>664</v>
      </c>
      <c r="H837" s="32">
        <v>1500</v>
      </c>
    </row>
    <row r="838" spans="1:8" ht="11.1" customHeight="1" x14ac:dyDescent="0.2">
      <c r="A838" s="46" t="s">
        <v>1139</v>
      </c>
      <c r="B838" s="44" t="s">
        <v>109</v>
      </c>
      <c r="C838" s="32">
        <v>24760.2</v>
      </c>
      <c r="D838" s="47">
        <v>28591.8</v>
      </c>
      <c r="E838" s="32">
        <v>27032.04</v>
      </c>
      <c r="F838" s="32">
        <v>27444</v>
      </c>
      <c r="G838" s="32">
        <v>27444</v>
      </c>
      <c r="H838" s="32">
        <v>27962</v>
      </c>
    </row>
    <row r="839" spans="1:8" ht="11.1" customHeight="1" x14ac:dyDescent="0.2">
      <c r="A839" s="46" t="s">
        <v>1140</v>
      </c>
      <c r="B839" s="44" t="s">
        <v>117</v>
      </c>
      <c r="C839" s="32">
        <v>5144.32</v>
      </c>
      <c r="D839" s="47">
        <v>7772.42</v>
      </c>
      <c r="E839" s="32">
        <v>8969.76</v>
      </c>
      <c r="F839" s="32">
        <v>5000</v>
      </c>
      <c r="G839" s="32">
        <v>8500</v>
      </c>
      <c r="H839" s="32">
        <v>8500</v>
      </c>
    </row>
    <row r="840" spans="1:8" ht="11.1" customHeight="1" x14ac:dyDescent="0.2">
      <c r="A840" s="46" t="s">
        <v>1141</v>
      </c>
      <c r="B840" s="44" t="s">
        <v>123</v>
      </c>
      <c r="C840" s="32">
        <v>2133.11</v>
      </c>
      <c r="D840" s="47">
        <v>1996.7</v>
      </c>
      <c r="E840" s="32">
        <v>566</v>
      </c>
      <c r="F840" s="32">
        <v>2000</v>
      </c>
      <c r="G840" s="32">
        <v>1828</v>
      </c>
      <c r="H840" s="32">
        <v>2000</v>
      </c>
    </row>
    <row r="841" spans="1:8" ht="11.1" customHeight="1" x14ac:dyDescent="0.2">
      <c r="A841" s="46" t="s">
        <v>1142</v>
      </c>
      <c r="B841" s="44" t="s">
        <v>125</v>
      </c>
      <c r="C841" s="32">
        <v>110</v>
      </c>
      <c r="D841" s="47">
        <v>328.5</v>
      </c>
      <c r="E841" s="32">
        <v>171.24</v>
      </c>
      <c r="F841" s="32">
        <v>1000</v>
      </c>
      <c r="G841" s="32">
        <v>500</v>
      </c>
      <c r="H841" s="32">
        <v>2000</v>
      </c>
    </row>
    <row r="842" spans="1:8" ht="11.1" customHeight="1" x14ac:dyDescent="0.2">
      <c r="A842" s="46" t="s">
        <v>1143</v>
      </c>
      <c r="B842" s="44" t="s">
        <v>133</v>
      </c>
      <c r="C842" s="32">
        <v>48.69</v>
      </c>
      <c r="D842" s="47">
        <v>497.44</v>
      </c>
      <c r="E842" s="32">
        <v>107.33</v>
      </c>
      <c r="F842" s="32">
        <v>100</v>
      </c>
      <c r="G842" s="32">
        <v>176.54</v>
      </c>
      <c r="H842" s="32">
        <v>180</v>
      </c>
    </row>
    <row r="843" spans="1:8" ht="11.1" customHeight="1" x14ac:dyDescent="0.2">
      <c r="A843" s="46" t="s">
        <v>1144</v>
      </c>
      <c r="B843" s="44" t="s">
        <v>135</v>
      </c>
      <c r="C843" s="32">
        <v>892.91</v>
      </c>
      <c r="D843" s="47">
        <v>922.76</v>
      </c>
      <c r="E843" s="32">
        <v>1049.75</v>
      </c>
      <c r="F843" s="32">
        <v>965</v>
      </c>
      <c r="G843" s="32">
        <v>1363.45</v>
      </c>
      <c r="H843" s="32">
        <v>1200</v>
      </c>
    </row>
    <row r="844" spans="1:8" ht="11.1" customHeight="1" x14ac:dyDescent="0.2">
      <c r="A844" s="46" t="s">
        <v>1145</v>
      </c>
      <c r="B844" s="44" t="s">
        <v>203</v>
      </c>
      <c r="C844" s="32">
        <v>0</v>
      </c>
      <c r="D844" s="47">
        <v>0</v>
      </c>
      <c r="E844" s="32">
        <v>0</v>
      </c>
      <c r="F844" s="32">
        <v>10000</v>
      </c>
      <c r="G844" s="32">
        <v>2700</v>
      </c>
      <c r="H844" s="32">
        <v>0</v>
      </c>
    </row>
    <row r="845" spans="1:8" ht="11.1" customHeight="1" x14ac:dyDescent="0.2">
      <c r="A845" s="46" t="s">
        <v>1552</v>
      </c>
      <c r="B845" s="44" t="s">
        <v>262</v>
      </c>
      <c r="C845" s="32">
        <v>0</v>
      </c>
      <c r="D845" s="47">
        <v>0</v>
      </c>
      <c r="E845" s="32">
        <v>0</v>
      </c>
      <c r="F845" s="32">
        <v>0</v>
      </c>
      <c r="G845" s="32">
        <v>0</v>
      </c>
      <c r="H845" s="32">
        <v>8000</v>
      </c>
    </row>
    <row r="846" spans="1:8" ht="11.1" customHeight="1" x14ac:dyDescent="0.2">
      <c r="A846" s="46" t="s">
        <v>1146</v>
      </c>
      <c r="B846" s="44" t="s">
        <v>1147</v>
      </c>
      <c r="C846" s="32">
        <v>0</v>
      </c>
      <c r="D846" s="47">
        <v>0</v>
      </c>
      <c r="E846" s="32">
        <v>0</v>
      </c>
      <c r="F846" s="32">
        <v>25000</v>
      </c>
      <c r="G846" s="32">
        <v>15344</v>
      </c>
      <c r="H846" s="32">
        <v>0</v>
      </c>
    </row>
    <row r="847" spans="1:8" ht="11.1" customHeight="1" x14ac:dyDescent="0.2">
      <c r="A847" s="46" t="s">
        <v>1148</v>
      </c>
      <c r="B847" s="44" t="s">
        <v>1149</v>
      </c>
      <c r="C847" s="32">
        <v>0</v>
      </c>
      <c r="D847" s="47">
        <v>0</v>
      </c>
      <c r="E847" s="32">
        <v>0</v>
      </c>
      <c r="F847" s="32">
        <v>0</v>
      </c>
      <c r="G847" s="32">
        <v>0</v>
      </c>
      <c r="H847" s="32">
        <v>0</v>
      </c>
    </row>
    <row r="848" spans="1:8" ht="11.1" customHeight="1" x14ac:dyDescent="0.2">
      <c r="A848" s="46" t="s">
        <v>1150</v>
      </c>
      <c r="B848" s="44" t="s">
        <v>1151</v>
      </c>
      <c r="C848" s="32">
        <v>0</v>
      </c>
      <c r="D848" s="47">
        <v>0</v>
      </c>
      <c r="E848" s="32">
        <v>0</v>
      </c>
      <c r="F848" s="32">
        <v>0</v>
      </c>
      <c r="G848" s="32">
        <v>0</v>
      </c>
      <c r="H848" s="32">
        <v>0</v>
      </c>
    </row>
    <row r="849" spans="1:8" ht="11.1" customHeight="1" x14ac:dyDescent="0.2">
      <c r="A849" s="46" t="s">
        <v>1152</v>
      </c>
      <c r="B849" s="44" t="s">
        <v>139</v>
      </c>
      <c r="C849" s="32">
        <v>34244.85</v>
      </c>
      <c r="D849" s="47">
        <v>18078.48</v>
      </c>
      <c r="E849" s="32">
        <v>19716.07</v>
      </c>
      <c r="F849" s="32">
        <v>21901.87</v>
      </c>
      <c r="G849" s="32">
        <v>17440.77</v>
      </c>
      <c r="H849" s="32">
        <v>20590.689999999999</v>
      </c>
    </row>
    <row r="850" spans="1:8" ht="11.1" customHeight="1" x14ac:dyDescent="0.2">
      <c r="A850" s="46" t="s">
        <v>1153</v>
      </c>
      <c r="B850" s="44" t="s">
        <v>212</v>
      </c>
      <c r="C850" s="32">
        <v>2832.07</v>
      </c>
      <c r="D850" s="47">
        <v>2734.43</v>
      </c>
      <c r="E850" s="32">
        <v>3223.28</v>
      </c>
      <c r="F850" s="32">
        <v>3404.85</v>
      </c>
      <c r="G850" s="32">
        <v>3450.19</v>
      </c>
      <c r="H850" s="32">
        <v>3354.58</v>
      </c>
    </row>
    <row r="851" spans="1:8" ht="11.1" customHeight="1" x14ac:dyDescent="0.2">
      <c r="A851" s="46" t="s">
        <v>1154</v>
      </c>
      <c r="B851" s="44" t="s">
        <v>1155</v>
      </c>
      <c r="C851" s="32">
        <v>225458.93</v>
      </c>
      <c r="D851" s="47">
        <v>-19504.310000000001</v>
      </c>
      <c r="E851" s="32">
        <v>-1708.3</v>
      </c>
      <c r="F851" s="32">
        <v>-24715.53</v>
      </c>
      <c r="G851" s="32">
        <v>6230.07</v>
      </c>
      <c r="H851" s="32">
        <v>2259.5</v>
      </c>
    </row>
    <row r="852" spans="1:8" ht="11.1" customHeight="1" x14ac:dyDescent="0.2">
      <c r="A852" s="46" t="s">
        <v>1156</v>
      </c>
      <c r="B852" s="44" t="s">
        <v>741</v>
      </c>
      <c r="C852" s="32">
        <v>71424.75</v>
      </c>
      <c r="D852" s="47">
        <v>76145</v>
      </c>
      <c r="E852" s="32">
        <v>85419.75</v>
      </c>
      <c r="F852" s="32">
        <v>75000</v>
      </c>
      <c r="G852" s="32">
        <v>80000</v>
      </c>
      <c r="H852" s="32">
        <v>80000</v>
      </c>
    </row>
    <row r="853" spans="1:8" ht="11.1" customHeight="1" x14ac:dyDescent="0.2">
      <c r="A853" s="46" t="s">
        <v>1157</v>
      </c>
      <c r="B853" s="44" t="s">
        <v>845</v>
      </c>
      <c r="C853" s="32">
        <v>5405</v>
      </c>
      <c r="D853" s="47">
        <v>4870</v>
      </c>
      <c r="E853" s="32">
        <v>5955</v>
      </c>
      <c r="F853" s="32">
        <v>5500</v>
      </c>
      <c r="G853" s="32">
        <v>5606</v>
      </c>
      <c r="H853" s="32">
        <v>5600</v>
      </c>
    </row>
    <row r="854" spans="1:8" ht="11.1" customHeight="1" x14ac:dyDescent="0.2">
      <c r="A854" s="46" t="s">
        <v>1158</v>
      </c>
      <c r="B854" s="44" t="s">
        <v>745</v>
      </c>
      <c r="C854" s="32">
        <v>44347.839999999997</v>
      </c>
      <c r="D854" s="47">
        <v>45231.75</v>
      </c>
      <c r="E854" s="32">
        <v>53917.73</v>
      </c>
      <c r="F854" s="32">
        <v>47000</v>
      </c>
      <c r="G854" s="32">
        <v>55000</v>
      </c>
      <c r="H854" s="32">
        <v>51000</v>
      </c>
    </row>
    <row r="855" spans="1:8" ht="11.1" customHeight="1" x14ac:dyDescent="0.2">
      <c r="A855" s="46" t="s">
        <v>1159</v>
      </c>
      <c r="B855" s="44" t="s">
        <v>1160</v>
      </c>
      <c r="C855" s="32">
        <v>162567.66</v>
      </c>
      <c r="D855" s="47">
        <v>187339.94</v>
      </c>
      <c r="E855" s="32">
        <v>171404.34</v>
      </c>
      <c r="F855" s="32">
        <v>170000</v>
      </c>
      <c r="G855" s="32">
        <v>180000</v>
      </c>
      <c r="H855" s="32">
        <v>177500</v>
      </c>
    </row>
    <row r="856" spans="1:8" ht="11.1" customHeight="1" x14ac:dyDescent="0.2">
      <c r="A856" s="46" t="s">
        <v>1161</v>
      </c>
      <c r="B856" s="44" t="s">
        <v>1162</v>
      </c>
      <c r="C856" s="32">
        <v>5831</v>
      </c>
      <c r="D856" s="47">
        <v>5158</v>
      </c>
      <c r="E856" s="32">
        <v>5325</v>
      </c>
      <c r="F856" s="32">
        <v>5000</v>
      </c>
      <c r="G856" s="32">
        <v>2500</v>
      </c>
      <c r="H856" s="32">
        <v>2500</v>
      </c>
    </row>
    <row r="857" spans="1:8" ht="11.1" customHeight="1" x14ac:dyDescent="0.2">
      <c r="A857" s="46" t="s">
        <v>1163</v>
      </c>
      <c r="B857" s="44" t="s">
        <v>858</v>
      </c>
      <c r="C857" s="32">
        <v>336652.65</v>
      </c>
      <c r="D857" s="47">
        <v>373323.61</v>
      </c>
      <c r="E857" s="32">
        <v>427249.3</v>
      </c>
      <c r="F857" s="32">
        <v>435520</v>
      </c>
      <c r="G857" s="32">
        <v>465000</v>
      </c>
      <c r="H857" s="32">
        <v>448000</v>
      </c>
    </row>
    <row r="858" spans="1:8" ht="11.1" customHeight="1" x14ac:dyDescent="0.2">
      <c r="A858" s="46" t="s">
        <v>1164</v>
      </c>
      <c r="B858" s="44" t="s">
        <v>714</v>
      </c>
      <c r="C858" s="32">
        <v>656200.30000000005</v>
      </c>
      <c r="D858" s="47">
        <v>750476.91</v>
      </c>
      <c r="E858" s="32">
        <v>802731.28</v>
      </c>
      <c r="F858" s="32">
        <v>805520</v>
      </c>
      <c r="G858" s="32">
        <v>805000</v>
      </c>
      <c r="H858" s="32">
        <v>826000</v>
      </c>
    </row>
    <row r="859" spans="1:8" ht="11.1" customHeight="1" x14ac:dyDescent="0.2">
      <c r="A859" s="46" t="s">
        <v>1165</v>
      </c>
      <c r="B859" s="44" t="s">
        <v>1114</v>
      </c>
      <c r="C859" s="32">
        <v>13611.9</v>
      </c>
      <c r="D859" s="47">
        <v>15165</v>
      </c>
      <c r="E859" s="32">
        <v>12621.25</v>
      </c>
      <c r="F859" s="32">
        <v>12000</v>
      </c>
      <c r="G859" s="32">
        <v>13500</v>
      </c>
      <c r="H859" s="32">
        <v>13000</v>
      </c>
    </row>
    <row r="860" spans="1:8" ht="11.1" customHeight="1" x14ac:dyDescent="0.2">
      <c r="A860" s="46" t="s">
        <v>1166</v>
      </c>
      <c r="B860" s="44" t="s">
        <v>863</v>
      </c>
      <c r="C860" s="32">
        <v>4626.41</v>
      </c>
      <c r="D860" s="47">
        <v>4296</v>
      </c>
      <c r="E860" s="32">
        <v>4609.41</v>
      </c>
      <c r="F860" s="32">
        <v>4500</v>
      </c>
      <c r="G860" s="32">
        <v>4500</v>
      </c>
      <c r="H860" s="32">
        <v>4500</v>
      </c>
    </row>
    <row r="861" spans="1:8" ht="11.1" customHeight="1" x14ac:dyDescent="0.2">
      <c r="A861" s="46" t="s">
        <v>1167</v>
      </c>
      <c r="B861" s="44" t="s">
        <v>58</v>
      </c>
      <c r="C861" s="32">
        <v>435.21</v>
      </c>
      <c r="D861" s="47">
        <v>511.97</v>
      </c>
      <c r="E861" s="32">
        <v>389.79</v>
      </c>
      <c r="F861" s="32">
        <v>750</v>
      </c>
      <c r="G861" s="32">
        <v>750</v>
      </c>
      <c r="H861" s="32">
        <v>750</v>
      </c>
    </row>
    <row r="862" spans="1:8" ht="11.1" customHeight="1" x14ac:dyDescent="0.2">
      <c r="A862" s="46" t="s">
        <v>1168</v>
      </c>
      <c r="B862" s="44" t="s">
        <v>1169</v>
      </c>
      <c r="C862" s="32">
        <v>4802.1400000000003</v>
      </c>
      <c r="D862" s="47">
        <v>5291.46</v>
      </c>
      <c r="E862" s="32">
        <v>7576.91</v>
      </c>
      <c r="F862" s="32">
        <v>5000</v>
      </c>
      <c r="G862" s="32">
        <v>7000</v>
      </c>
      <c r="H862" s="32">
        <v>7000</v>
      </c>
    </row>
    <row r="863" spans="1:8" ht="11.1" customHeight="1" x14ac:dyDescent="0.2">
      <c r="A863" s="46" t="s">
        <v>1170</v>
      </c>
      <c r="B863" s="44" t="s">
        <v>1171</v>
      </c>
      <c r="C863" s="32">
        <v>5097</v>
      </c>
      <c r="D863" s="47">
        <v>6319.4</v>
      </c>
      <c r="E863" s="32">
        <v>5861.5</v>
      </c>
      <c r="F863" s="32">
        <v>6000</v>
      </c>
      <c r="G863" s="32">
        <v>5000</v>
      </c>
      <c r="H863" s="32">
        <v>5000</v>
      </c>
    </row>
    <row r="864" spans="1:8" ht="11.1" customHeight="1" x14ac:dyDescent="0.2">
      <c r="A864" s="46" t="s">
        <v>1172</v>
      </c>
      <c r="B864" s="44" t="s">
        <v>102</v>
      </c>
      <c r="C864" s="32">
        <v>2670.15</v>
      </c>
      <c r="D864" s="47">
        <v>2484.91</v>
      </c>
      <c r="E864" s="32">
        <v>2196.79</v>
      </c>
      <c r="F864" s="32">
        <v>3000</v>
      </c>
      <c r="G864" s="32">
        <v>3000</v>
      </c>
      <c r="H864" s="32">
        <v>3000</v>
      </c>
    </row>
    <row r="865" spans="1:8" ht="11.1" customHeight="1" x14ac:dyDescent="0.2">
      <c r="A865" s="46" t="s">
        <v>1173</v>
      </c>
      <c r="B865" s="44" t="s">
        <v>60</v>
      </c>
      <c r="C865" s="32">
        <v>11443.99</v>
      </c>
      <c r="D865" s="47">
        <v>6653.41</v>
      </c>
      <c r="E865" s="32">
        <v>6754.04</v>
      </c>
      <c r="F865" s="32">
        <v>5000</v>
      </c>
      <c r="G865" s="32">
        <v>6000</v>
      </c>
      <c r="H865" s="32">
        <v>6000</v>
      </c>
    </row>
    <row r="866" spans="1:8" ht="11.1" customHeight="1" x14ac:dyDescent="0.2">
      <c r="A866" s="46" t="s">
        <v>1174</v>
      </c>
      <c r="B866" s="44" t="s">
        <v>1175</v>
      </c>
      <c r="C866" s="32">
        <v>3039.14</v>
      </c>
      <c r="D866" s="47">
        <v>2603.5700000000002</v>
      </c>
      <c r="E866" s="32">
        <v>3238.81</v>
      </c>
      <c r="F866" s="32">
        <v>2704</v>
      </c>
      <c r="G866" s="32">
        <v>2700</v>
      </c>
      <c r="H866" s="32">
        <v>2800</v>
      </c>
    </row>
    <row r="867" spans="1:8" ht="11.1" customHeight="1" x14ac:dyDescent="0.2">
      <c r="A867" s="46" t="s">
        <v>1176</v>
      </c>
      <c r="B867" s="44" t="s">
        <v>750</v>
      </c>
      <c r="C867" s="32">
        <v>24369</v>
      </c>
      <c r="D867" s="47">
        <v>26386.5</v>
      </c>
      <c r="E867" s="32">
        <v>43545</v>
      </c>
      <c r="F867" s="32">
        <v>29500</v>
      </c>
      <c r="G867" s="32">
        <v>22000</v>
      </c>
      <c r="H867" s="32">
        <v>22299</v>
      </c>
    </row>
    <row r="868" spans="1:8" ht="11.1" customHeight="1" x14ac:dyDescent="0.2">
      <c r="A868" s="46" t="s">
        <v>1177</v>
      </c>
      <c r="B868" s="44" t="s">
        <v>891</v>
      </c>
      <c r="C868" s="32">
        <v>1024</v>
      </c>
      <c r="D868" s="47">
        <v>1105.69</v>
      </c>
      <c r="E868" s="32">
        <v>1292.6400000000001</v>
      </c>
      <c r="F868" s="32">
        <v>1732.5</v>
      </c>
      <c r="G868" s="32">
        <v>1217.79</v>
      </c>
      <c r="H868" s="32">
        <v>1160</v>
      </c>
    </row>
    <row r="869" spans="1:8" ht="11.1" customHeight="1" x14ac:dyDescent="0.2">
      <c r="A869" s="46" t="s">
        <v>1178</v>
      </c>
      <c r="B869" s="44" t="s">
        <v>634</v>
      </c>
      <c r="C869" s="32">
        <v>131.32</v>
      </c>
      <c r="D869" s="47">
        <v>368.64</v>
      </c>
      <c r="E869" s="32">
        <v>290.52</v>
      </c>
      <c r="F869" s="32">
        <v>0</v>
      </c>
      <c r="G869" s="32">
        <v>0</v>
      </c>
      <c r="H869" s="32">
        <v>0</v>
      </c>
    </row>
    <row r="870" spans="1:8" ht="11.1" customHeight="1" x14ac:dyDescent="0.2">
      <c r="A870" s="46" t="s">
        <v>1179</v>
      </c>
      <c r="B870" s="44" t="s">
        <v>894</v>
      </c>
      <c r="C870" s="32">
        <v>-50.85</v>
      </c>
      <c r="D870" s="47">
        <v>-208.96</v>
      </c>
      <c r="E870" s="32">
        <v>-95.23</v>
      </c>
      <c r="F870" s="32">
        <v>0</v>
      </c>
      <c r="G870" s="32">
        <v>0</v>
      </c>
      <c r="H870" s="32">
        <v>0</v>
      </c>
    </row>
    <row r="871" spans="1:8" ht="11.1" customHeight="1" x14ac:dyDescent="0.2">
      <c r="A871" s="46" t="s">
        <v>1180</v>
      </c>
      <c r="B871" s="44" t="s">
        <v>897</v>
      </c>
      <c r="C871" s="32">
        <v>34327.54</v>
      </c>
      <c r="D871" s="47">
        <v>7409.5</v>
      </c>
      <c r="E871" s="32">
        <v>0</v>
      </c>
      <c r="F871" s="32">
        <v>0</v>
      </c>
      <c r="G871" s="32">
        <v>0</v>
      </c>
      <c r="H871" s="32">
        <v>0</v>
      </c>
    </row>
    <row r="872" spans="1:8" ht="11.1" customHeight="1" x14ac:dyDescent="0.2">
      <c r="A872" s="46" t="s">
        <v>1181</v>
      </c>
      <c r="B872" s="44" t="s">
        <v>899</v>
      </c>
      <c r="C872" s="32">
        <v>56384.66</v>
      </c>
      <c r="D872" s="47">
        <v>58960.45</v>
      </c>
      <c r="E872" s="32">
        <v>61747.56</v>
      </c>
      <c r="F872" s="32">
        <v>63971.59</v>
      </c>
      <c r="G872" s="32">
        <v>64194.71</v>
      </c>
      <c r="H872" s="32">
        <v>66530.38</v>
      </c>
    </row>
    <row r="873" spans="1:8" ht="11.1" customHeight="1" x14ac:dyDescent="0.2">
      <c r="A873" s="46" t="s">
        <v>1182</v>
      </c>
      <c r="B873" s="44" t="s">
        <v>901</v>
      </c>
      <c r="C873" s="32">
        <v>27483.8</v>
      </c>
      <c r="D873" s="47">
        <v>34165.769999999997</v>
      </c>
      <c r="E873" s="32">
        <v>36024.769999999997</v>
      </c>
      <c r="F873" s="32">
        <v>36127.279999999999</v>
      </c>
      <c r="G873" s="32">
        <v>37639.06</v>
      </c>
      <c r="H873" s="32">
        <v>39008.410000000003</v>
      </c>
    </row>
    <row r="874" spans="1:8" ht="11.1" customHeight="1" x14ac:dyDescent="0.2">
      <c r="A874" s="46" t="s">
        <v>1183</v>
      </c>
      <c r="B874" s="44" t="s">
        <v>229</v>
      </c>
      <c r="C874" s="32">
        <v>33601.25</v>
      </c>
      <c r="D874" s="47">
        <v>34718.14</v>
      </c>
      <c r="E874" s="32">
        <v>36860.6</v>
      </c>
      <c r="F874" s="32">
        <v>32278.720000000001</v>
      </c>
      <c r="G874" s="32">
        <v>34116.68</v>
      </c>
      <c r="H874" s="32">
        <v>33569.870000000003</v>
      </c>
    </row>
    <row r="875" spans="1:8" ht="11.1" customHeight="1" x14ac:dyDescent="0.2">
      <c r="A875" s="46" t="s">
        <v>1184</v>
      </c>
      <c r="B875" s="44" t="s">
        <v>72</v>
      </c>
      <c r="C875" s="32">
        <v>4107.79</v>
      </c>
      <c r="D875" s="47">
        <v>3098.9</v>
      </c>
      <c r="E875" s="32">
        <v>3201.86</v>
      </c>
      <c r="F875" s="32">
        <v>5683.58</v>
      </c>
      <c r="G875" s="32">
        <v>5683.58</v>
      </c>
      <c r="H875" s="32">
        <v>5961.62</v>
      </c>
    </row>
    <row r="876" spans="1:8" ht="11.1" customHeight="1" x14ac:dyDescent="0.2">
      <c r="A876" s="46" t="s">
        <v>1185</v>
      </c>
      <c r="B876" s="44" t="s">
        <v>160</v>
      </c>
      <c r="C876" s="32">
        <v>8750</v>
      </c>
      <c r="D876" s="47">
        <v>5000</v>
      </c>
      <c r="E876" s="32">
        <v>5500</v>
      </c>
      <c r="F876" s="32">
        <v>5000</v>
      </c>
      <c r="G876" s="32">
        <v>5000</v>
      </c>
      <c r="H876" s="32">
        <v>5000</v>
      </c>
    </row>
    <row r="877" spans="1:8" ht="11.1" customHeight="1" x14ac:dyDescent="0.2">
      <c r="A877" s="46" t="s">
        <v>1186</v>
      </c>
      <c r="B877" s="44" t="s">
        <v>232</v>
      </c>
      <c r="C877" s="32">
        <v>0</v>
      </c>
      <c r="D877" s="47">
        <v>352.66</v>
      </c>
      <c r="E877" s="32">
        <v>0</v>
      </c>
      <c r="F877" s="32">
        <v>0</v>
      </c>
      <c r="G877" s="32">
        <v>25.32</v>
      </c>
      <c r="H877" s="32">
        <v>0</v>
      </c>
    </row>
    <row r="878" spans="1:8" ht="11.1" customHeight="1" x14ac:dyDescent="0.2">
      <c r="A878" s="46" t="s">
        <v>1187</v>
      </c>
      <c r="B878" s="44" t="s">
        <v>1124</v>
      </c>
      <c r="C878" s="32">
        <v>32254.639999999999</v>
      </c>
      <c r="D878" s="47">
        <v>32420.36</v>
      </c>
      <c r="E878" s="32">
        <v>33494.239999999998</v>
      </c>
      <c r="F878" s="32">
        <v>37835.9</v>
      </c>
      <c r="G878" s="32">
        <v>38513.32</v>
      </c>
      <c r="H878" s="32">
        <v>37835.9</v>
      </c>
    </row>
    <row r="879" spans="1:8" ht="11.1" customHeight="1" x14ac:dyDescent="0.2">
      <c r="A879" s="46" t="s">
        <v>1188</v>
      </c>
      <c r="B879" s="44" t="s">
        <v>700</v>
      </c>
      <c r="C879" s="32">
        <v>75348.84</v>
      </c>
      <c r="D879" s="47">
        <v>83594.259999999995</v>
      </c>
      <c r="E879" s="32">
        <v>85308.49</v>
      </c>
      <c r="F879" s="32">
        <v>84100</v>
      </c>
      <c r="G879" s="32">
        <v>88073</v>
      </c>
      <c r="H879" s="32">
        <v>90640</v>
      </c>
    </row>
    <row r="880" spans="1:8" ht="11.1" customHeight="1" x14ac:dyDescent="0.2">
      <c r="A880" s="46" t="s">
        <v>1189</v>
      </c>
      <c r="B880" s="44" t="s">
        <v>76</v>
      </c>
      <c r="C880" s="32">
        <v>9327.11</v>
      </c>
      <c r="D880" s="47">
        <v>8110.05</v>
      </c>
      <c r="E880" s="32">
        <v>9190.51</v>
      </c>
      <c r="F880" s="32">
        <v>12250</v>
      </c>
      <c r="G880" s="32">
        <v>10201</v>
      </c>
      <c r="H880" s="32">
        <v>10507</v>
      </c>
    </row>
    <row r="881" spans="1:8" ht="11.1" customHeight="1" x14ac:dyDescent="0.2">
      <c r="A881" s="46" t="s">
        <v>1190</v>
      </c>
      <c r="B881" s="44" t="s">
        <v>907</v>
      </c>
      <c r="C881" s="32">
        <v>174668.25</v>
      </c>
      <c r="D881" s="47">
        <v>194543.28</v>
      </c>
      <c r="E881" s="32">
        <v>238619.75</v>
      </c>
      <c r="F881" s="32">
        <v>222760</v>
      </c>
      <c r="G881" s="32">
        <v>263000</v>
      </c>
      <c r="H881" s="32">
        <v>250000</v>
      </c>
    </row>
    <row r="882" spans="1:8" ht="11.1" customHeight="1" x14ac:dyDescent="0.2">
      <c r="A882" s="46" t="s">
        <v>1191</v>
      </c>
      <c r="B882" s="44" t="s">
        <v>718</v>
      </c>
      <c r="C882" s="32">
        <v>243662.75</v>
      </c>
      <c r="D882" s="47">
        <v>264118.88</v>
      </c>
      <c r="E882" s="32">
        <v>281852.18</v>
      </c>
      <c r="F882" s="32">
        <v>282760</v>
      </c>
      <c r="G882" s="32">
        <v>280000</v>
      </c>
      <c r="H882" s="32">
        <v>287000</v>
      </c>
    </row>
    <row r="883" spans="1:8" ht="11.1" customHeight="1" x14ac:dyDescent="0.2">
      <c r="A883" s="46" t="s">
        <v>1192</v>
      </c>
      <c r="B883" s="44" t="s">
        <v>1129</v>
      </c>
      <c r="C883" s="32">
        <v>2157</v>
      </c>
      <c r="D883" s="47">
        <v>110</v>
      </c>
      <c r="E883" s="32">
        <v>0</v>
      </c>
      <c r="F883" s="32">
        <v>0</v>
      </c>
      <c r="G883" s="32">
        <v>0</v>
      </c>
      <c r="H883" s="32">
        <v>0</v>
      </c>
    </row>
    <row r="884" spans="1:8" ht="11.1" customHeight="1" x14ac:dyDescent="0.2">
      <c r="A884" s="46" t="s">
        <v>1551</v>
      </c>
      <c r="B884" s="44" t="s">
        <v>1548</v>
      </c>
      <c r="C884" s="32">
        <v>0</v>
      </c>
      <c r="D884" s="47">
        <v>0</v>
      </c>
      <c r="E884" s="32">
        <v>-5868</v>
      </c>
      <c r="F884" s="32">
        <v>0</v>
      </c>
      <c r="G884" s="32">
        <v>0</v>
      </c>
      <c r="H884" s="32">
        <v>0</v>
      </c>
    </row>
    <row r="885" spans="1:8" ht="11.1" customHeight="1" x14ac:dyDescent="0.2">
      <c r="A885" s="46" t="s">
        <v>1193</v>
      </c>
      <c r="B885" s="44" t="s">
        <v>383</v>
      </c>
      <c r="C885" s="32">
        <v>4394.3</v>
      </c>
      <c r="D885" s="47">
        <v>-647.32000000000005</v>
      </c>
      <c r="E885" s="32">
        <v>1295.71</v>
      </c>
      <c r="F885" s="32">
        <v>0</v>
      </c>
      <c r="G885" s="32">
        <v>0</v>
      </c>
      <c r="H885" s="32">
        <v>0</v>
      </c>
    </row>
    <row r="886" spans="1:8" ht="11.1" customHeight="1" x14ac:dyDescent="0.2">
      <c r="A886" s="46" t="s">
        <v>1194</v>
      </c>
      <c r="B886" s="44" t="s">
        <v>78</v>
      </c>
      <c r="C886" s="32">
        <v>1386</v>
      </c>
      <c r="D886" s="47">
        <v>1270.73</v>
      </c>
      <c r="E886" s="32">
        <v>931.38</v>
      </c>
      <c r="F886" s="32">
        <v>1500</v>
      </c>
      <c r="G886" s="32">
        <v>1500</v>
      </c>
      <c r="H886" s="32">
        <v>1500</v>
      </c>
    </row>
    <row r="887" spans="1:8" ht="11.1" customHeight="1" x14ac:dyDescent="0.2">
      <c r="A887" s="46" t="s">
        <v>1195</v>
      </c>
      <c r="B887" s="44" t="s">
        <v>80</v>
      </c>
      <c r="C887" s="32">
        <v>10653.18</v>
      </c>
      <c r="D887" s="47">
        <v>9686.93</v>
      </c>
      <c r="E887" s="32">
        <v>13227.04</v>
      </c>
      <c r="F887" s="32">
        <v>13000</v>
      </c>
      <c r="G887" s="32">
        <v>15000</v>
      </c>
      <c r="H887" s="32">
        <v>10000</v>
      </c>
    </row>
    <row r="888" spans="1:8" ht="11.1" customHeight="1" x14ac:dyDescent="0.2">
      <c r="A888" s="46" t="s">
        <v>1196</v>
      </c>
      <c r="B888" s="44" t="s">
        <v>86</v>
      </c>
      <c r="C888" s="32">
        <v>2996.7</v>
      </c>
      <c r="D888" s="47">
        <v>5441.2</v>
      </c>
      <c r="E888" s="32">
        <v>2244.27</v>
      </c>
      <c r="F888" s="32">
        <v>3500</v>
      </c>
      <c r="G888" s="32">
        <v>2000</v>
      </c>
      <c r="H888" s="32">
        <v>3000</v>
      </c>
    </row>
    <row r="889" spans="1:8" ht="11.1" customHeight="1" x14ac:dyDescent="0.2">
      <c r="A889" s="46" t="s">
        <v>1197</v>
      </c>
      <c r="B889" s="44" t="s">
        <v>168</v>
      </c>
      <c r="C889" s="32">
        <v>4262.03</v>
      </c>
      <c r="D889" s="47">
        <v>3299.53</v>
      </c>
      <c r="E889" s="32">
        <v>3244.97</v>
      </c>
      <c r="F889" s="32">
        <v>4177</v>
      </c>
      <c r="G889" s="32">
        <v>4000</v>
      </c>
      <c r="H889" s="32">
        <v>3995</v>
      </c>
    </row>
    <row r="890" spans="1:8" ht="11.1" customHeight="1" x14ac:dyDescent="0.2">
      <c r="A890" s="46" t="s">
        <v>1198</v>
      </c>
      <c r="B890" s="44" t="s">
        <v>90</v>
      </c>
      <c r="C890" s="32">
        <v>1822.56</v>
      </c>
      <c r="D890" s="47">
        <v>1499.5</v>
      </c>
      <c r="E890" s="32">
        <v>1163.22</v>
      </c>
      <c r="F890" s="32">
        <v>1892</v>
      </c>
      <c r="G890" s="32">
        <v>1339</v>
      </c>
      <c r="H890" s="32">
        <v>1904</v>
      </c>
    </row>
    <row r="891" spans="1:8" ht="11.1" customHeight="1" x14ac:dyDescent="0.2">
      <c r="A891" s="46" t="s">
        <v>1199</v>
      </c>
      <c r="B891" s="44" t="s">
        <v>1134</v>
      </c>
      <c r="C891" s="32">
        <v>3001.55</v>
      </c>
      <c r="D891" s="47">
        <v>4312.38</v>
      </c>
      <c r="E891" s="32">
        <v>1273.06</v>
      </c>
      <c r="F891" s="32">
        <v>3500</v>
      </c>
      <c r="G891" s="32">
        <v>2000</v>
      </c>
      <c r="H891" s="32">
        <v>3000</v>
      </c>
    </row>
    <row r="892" spans="1:8" ht="11.1" customHeight="1" x14ac:dyDescent="0.2">
      <c r="A892" s="46" t="s">
        <v>1200</v>
      </c>
      <c r="B892" s="44" t="s">
        <v>766</v>
      </c>
      <c r="C892" s="32">
        <v>3982.5</v>
      </c>
      <c r="D892" s="47">
        <v>3721.66</v>
      </c>
      <c r="E892" s="32">
        <v>2742.76</v>
      </c>
      <c r="F892" s="32">
        <v>3500</v>
      </c>
      <c r="G892" s="32">
        <v>2000</v>
      </c>
      <c r="H892" s="32">
        <v>3000</v>
      </c>
    </row>
    <row r="893" spans="1:8" ht="11.1" customHeight="1" x14ac:dyDescent="0.2">
      <c r="A893" s="46" t="s">
        <v>1201</v>
      </c>
      <c r="B893" s="44" t="s">
        <v>94</v>
      </c>
      <c r="C893" s="32">
        <v>1683.35</v>
      </c>
      <c r="D893" s="47">
        <v>1548.96</v>
      </c>
      <c r="E893" s="32">
        <v>950.58</v>
      </c>
      <c r="F893" s="32">
        <v>1095</v>
      </c>
      <c r="G893" s="32">
        <v>929.11</v>
      </c>
      <c r="H893" s="32">
        <v>1095</v>
      </c>
    </row>
    <row r="894" spans="1:8" ht="11.1" customHeight="1" x14ac:dyDescent="0.2">
      <c r="A894" s="46" t="s">
        <v>1202</v>
      </c>
      <c r="B894" s="44" t="s">
        <v>96</v>
      </c>
      <c r="C894" s="32">
        <v>2089.87</v>
      </c>
      <c r="D894" s="47">
        <v>2767.5</v>
      </c>
      <c r="E894" s="32">
        <v>2699.11</v>
      </c>
      <c r="F894" s="32">
        <v>3000</v>
      </c>
      <c r="G894" s="32">
        <v>3000</v>
      </c>
      <c r="H894" s="32">
        <v>3000</v>
      </c>
    </row>
    <row r="895" spans="1:8" ht="11.1" customHeight="1" x14ac:dyDescent="0.2">
      <c r="A895" s="46" t="s">
        <v>1203</v>
      </c>
      <c r="B895" s="44" t="s">
        <v>98</v>
      </c>
      <c r="C895" s="32">
        <v>1186.6300000000001</v>
      </c>
      <c r="D895" s="47">
        <v>1772.6</v>
      </c>
      <c r="E895" s="32">
        <v>1382.19</v>
      </c>
      <c r="F895" s="32">
        <v>2000</v>
      </c>
      <c r="G895" s="32">
        <v>2000</v>
      </c>
      <c r="H895" s="32">
        <v>2000</v>
      </c>
    </row>
    <row r="896" spans="1:8" ht="11.1" customHeight="1" x14ac:dyDescent="0.2">
      <c r="A896" s="46" t="s">
        <v>1204</v>
      </c>
      <c r="B896" s="44" t="s">
        <v>100</v>
      </c>
      <c r="C896" s="32">
        <v>303.55</v>
      </c>
      <c r="D896" s="47">
        <v>437.99</v>
      </c>
      <c r="E896" s="32">
        <v>1014.44</v>
      </c>
      <c r="F896" s="32">
        <v>1050</v>
      </c>
      <c r="G896" s="32">
        <v>1000</v>
      </c>
      <c r="H896" s="32">
        <v>1000</v>
      </c>
    </row>
    <row r="897" spans="1:8" ht="11.1" customHeight="1" x14ac:dyDescent="0.2">
      <c r="A897" s="46" t="s">
        <v>1205</v>
      </c>
      <c r="B897" s="44" t="s">
        <v>104</v>
      </c>
      <c r="C897" s="32">
        <v>2677.67</v>
      </c>
      <c r="D897" s="47">
        <v>2650.5</v>
      </c>
      <c r="E897" s="32">
        <v>2561</v>
      </c>
      <c r="F897" s="32">
        <v>4000</v>
      </c>
      <c r="G897" s="32">
        <v>4500</v>
      </c>
      <c r="H897" s="32">
        <v>4500</v>
      </c>
    </row>
    <row r="898" spans="1:8" ht="11.1" customHeight="1" x14ac:dyDescent="0.2">
      <c r="A898" s="46" t="s">
        <v>1206</v>
      </c>
      <c r="B898" s="44" t="s">
        <v>106</v>
      </c>
      <c r="C898" s="32">
        <v>5159.91</v>
      </c>
      <c r="D898" s="47">
        <v>4099.0600000000004</v>
      </c>
      <c r="E898" s="32">
        <v>5383.4</v>
      </c>
      <c r="F898" s="32">
        <v>5000</v>
      </c>
      <c r="G898" s="32">
        <v>5200</v>
      </c>
      <c r="H898" s="32">
        <v>6000</v>
      </c>
    </row>
    <row r="899" spans="1:8" ht="11.1" customHeight="1" x14ac:dyDescent="0.2">
      <c r="A899" s="46" t="s">
        <v>1207</v>
      </c>
      <c r="B899" s="44" t="s">
        <v>109</v>
      </c>
      <c r="C899" s="32">
        <v>67393.2</v>
      </c>
      <c r="D899" s="47">
        <v>77793.179999999993</v>
      </c>
      <c r="E899" s="32">
        <v>73086.720000000001</v>
      </c>
      <c r="F899" s="32">
        <v>77533.460000000006</v>
      </c>
      <c r="G899" s="32">
        <v>77533.460000000006</v>
      </c>
      <c r="H899" s="32">
        <v>78509.240000000005</v>
      </c>
    </row>
    <row r="900" spans="1:8" ht="11.1" customHeight="1" x14ac:dyDescent="0.2">
      <c r="A900" s="46" t="s">
        <v>1208</v>
      </c>
      <c r="B900" s="44" t="s">
        <v>113</v>
      </c>
      <c r="C900" s="32">
        <v>7965.16</v>
      </c>
      <c r="D900" s="47">
        <v>8049.2</v>
      </c>
      <c r="E900" s="32">
        <v>13629.87</v>
      </c>
      <c r="F900" s="32">
        <v>15000</v>
      </c>
      <c r="G900" s="32">
        <v>8711</v>
      </c>
      <c r="H900" s="32">
        <v>10000</v>
      </c>
    </row>
    <row r="901" spans="1:8" ht="11.1" customHeight="1" x14ac:dyDescent="0.2">
      <c r="A901" s="46" t="s">
        <v>1209</v>
      </c>
      <c r="B901" s="44" t="s">
        <v>117</v>
      </c>
      <c r="C901" s="32">
        <v>19109.68</v>
      </c>
      <c r="D901" s="47">
        <v>20410.099999999999</v>
      </c>
      <c r="E901" s="32">
        <v>20594.66</v>
      </c>
      <c r="F901" s="32">
        <v>24000</v>
      </c>
      <c r="G901" s="32">
        <v>20000</v>
      </c>
      <c r="H901" s="32">
        <v>24000</v>
      </c>
    </row>
    <row r="902" spans="1:8" ht="11.1" customHeight="1" x14ac:dyDescent="0.2">
      <c r="A902" s="46" t="s">
        <v>1210</v>
      </c>
      <c r="B902" s="44" t="s">
        <v>648</v>
      </c>
      <c r="C902" s="32">
        <v>30978.43</v>
      </c>
      <c r="D902" s="47">
        <v>36128.49</v>
      </c>
      <c r="E902" s="32">
        <v>43465.61</v>
      </c>
      <c r="F902" s="32">
        <v>35732</v>
      </c>
      <c r="G902" s="32">
        <v>43684.38</v>
      </c>
      <c r="H902" s="32">
        <v>44000</v>
      </c>
    </row>
    <row r="903" spans="1:8" ht="11.1" customHeight="1" x14ac:dyDescent="0.2">
      <c r="A903" s="46" t="s">
        <v>1211</v>
      </c>
      <c r="B903" s="44" t="s">
        <v>932</v>
      </c>
      <c r="C903" s="32">
        <v>1069.83</v>
      </c>
      <c r="D903" s="47">
        <v>1209.8900000000001</v>
      </c>
      <c r="E903" s="32">
        <v>1271.55</v>
      </c>
      <c r="F903" s="32">
        <v>1300</v>
      </c>
      <c r="G903" s="32">
        <v>1300</v>
      </c>
      <c r="H903" s="32">
        <v>1300</v>
      </c>
    </row>
    <row r="904" spans="1:8" ht="11.1" customHeight="1" x14ac:dyDescent="0.2">
      <c r="A904" s="46" t="s">
        <v>1212</v>
      </c>
      <c r="B904" s="44" t="s">
        <v>123</v>
      </c>
      <c r="C904" s="32">
        <v>9717.3799999999992</v>
      </c>
      <c r="D904" s="47">
        <v>14655.58</v>
      </c>
      <c r="E904" s="32">
        <v>13758.53</v>
      </c>
      <c r="F904" s="32">
        <v>15000</v>
      </c>
      <c r="G904" s="32">
        <v>15000</v>
      </c>
      <c r="H904" s="32">
        <v>15000</v>
      </c>
    </row>
    <row r="905" spans="1:8" ht="11.1" customHeight="1" x14ac:dyDescent="0.2">
      <c r="A905" s="46" t="s">
        <v>1213</v>
      </c>
      <c r="B905" s="44" t="s">
        <v>125</v>
      </c>
      <c r="C905" s="32">
        <v>3144.19</v>
      </c>
      <c r="D905" s="47">
        <v>4071.78</v>
      </c>
      <c r="E905" s="32">
        <v>3919.7</v>
      </c>
      <c r="F905" s="32">
        <v>6000</v>
      </c>
      <c r="G905" s="32">
        <v>4000</v>
      </c>
      <c r="H905" s="32">
        <v>6000</v>
      </c>
    </row>
    <row r="906" spans="1:8" ht="11.1" customHeight="1" x14ac:dyDescent="0.2">
      <c r="A906" s="46" t="s">
        <v>1214</v>
      </c>
      <c r="B906" s="44" t="s">
        <v>127</v>
      </c>
      <c r="C906" s="32">
        <v>3309.81</v>
      </c>
      <c r="D906" s="47">
        <v>3538.61</v>
      </c>
      <c r="E906" s="32">
        <v>247.5</v>
      </c>
      <c r="F906" s="32">
        <v>3800</v>
      </c>
      <c r="G906" s="32">
        <v>1000</v>
      </c>
      <c r="H906" s="32">
        <v>3000</v>
      </c>
    </row>
    <row r="907" spans="1:8" ht="11.1" customHeight="1" x14ac:dyDescent="0.2">
      <c r="A907" s="46" t="s">
        <v>1215</v>
      </c>
      <c r="B907" s="44" t="s">
        <v>129</v>
      </c>
      <c r="C907" s="32">
        <v>3192.43</v>
      </c>
      <c r="D907" s="47">
        <v>1779.65</v>
      </c>
      <c r="E907" s="32">
        <v>1967.19</v>
      </c>
      <c r="F907" s="32">
        <v>2326</v>
      </c>
      <c r="G907" s="32">
        <v>2114.04</v>
      </c>
      <c r="H907" s="32">
        <v>2281</v>
      </c>
    </row>
    <row r="908" spans="1:8" ht="11.1" customHeight="1" x14ac:dyDescent="0.2">
      <c r="A908" s="46" t="s">
        <v>1216</v>
      </c>
      <c r="B908" s="44" t="s">
        <v>133</v>
      </c>
      <c r="C908" s="32">
        <v>1065.8699999999999</v>
      </c>
      <c r="D908" s="47">
        <v>852.76</v>
      </c>
      <c r="E908" s="32">
        <v>1162.33</v>
      </c>
      <c r="F908" s="32">
        <v>1000</v>
      </c>
      <c r="G908" s="32">
        <v>1317.88</v>
      </c>
      <c r="H908" s="32">
        <v>1500</v>
      </c>
    </row>
    <row r="909" spans="1:8" ht="11.1" customHeight="1" x14ac:dyDescent="0.2">
      <c r="A909" s="46" t="s">
        <v>1217</v>
      </c>
      <c r="B909" s="44" t="s">
        <v>135</v>
      </c>
      <c r="C909" s="32">
        <v>81977.240000000005</v>
      </c>
      <c r="D909" s="47">
        <v>94493.74</v>
      </c>
      <c r="E909" s="32">
        <v>85222.17</v>
      </c>
      <c r="F909" s="32">
        <v>87000</v>
      </c>
      <c r="G909" s="32">
        <v>87368.26</v>
      </c>
      <c r="H909" s="32">
        <v>87000</v>
      </c>
    </row>
    <row r="910" spans="1:8" ht="11.1" customHeight="1" x14ac:dyDescent="0.2">
      <c r="A910" s="46" t="s">
        <v>1218</v>
      </c>
      <c r="B910" s="44" t="s">
        <v>137</v>
      </c>
      <c r="C910" s="32">
        <v>9568.49</v>
      </c>
      <c r="D910" s="47">
        <v>12304.98</v>
      </c>
      <c r="E910" s="32">
        <v>9988.7199999999993</v>
      </c>
      <c r="F910" s="32">
        <v>13000</v>
      </c>
      <c r="G910" s="32">
        <v>9682.36</v>
      </c>
      <c r="H910" s="32">
        <v>10658</v>
      </c>
    </row>
    <row r="911" spans="1:8" ht="11.1" customHeight="1" x14ac:dyDescent="0.2">
      <c r="A911" s="46" t="s">
        <v>1219</v>
      </c>
      <c r="B911" s="44" t="s">
        <v>863</v>
      </c>
      <c r="C911" s="32">
        <v>2432.59</v>
      </c>
      <c r="D911" s="47">
        <v>3089.67</v>
      </c>
      <c r="E911" s="32">
        <v>4444.72</v>
      </c>
      <c r="F911" s="32">
        <v>4000</v>
      </c>
      <c r="G911" s="32">
        <v>4000</v>
      </c>
      <c r="H911" s="32">
        <v>4000</v>
      </c>
    </row>
    <row r="912" spans="1:8" ht="11.1" customHeight="1" x14ac:dyDescent="0.2">
      <c r="A912" s="46" t="s">
        <v>1220</v>
      </c>
      <c r="B912" s="44" t="s">
        <v>953</v>
      </c>
      <c r="C912" s="32">
        <v>208.5</v>
      </c>
      <c r="D912" s="47">
        <v>377.54</v>
      </c>
      <c r="E912" s="32">
        <v>387.82</v>
      </c>
      <c r="F912" s="32">
        <v>600</v>
      </c>
      <c r="G912" s="32">
        <v>600</v>
      </c>
      <c r="H912" s="32">
        <v>600</v>
      </c>
    </row>
    <row r="913" spans="1:8" ht="11.1" customHeight="1" x14ac:dyDescent="0.2">
      <c r="A913" s="46" t="s">
        <v>1221</v>
      </c>
      <c r="B913" s="44" t="s">
        <v>1169</v>
      </c>
      <c r="C913" s="32">
        <v>2149.77</v>
      </c>
      <c r="D913" s="47">
        <v>3273.53</v>
      </c>
      <c r="E913" s="32">
        <v>6218.83</v>
      </c>
      <c r="F913" s="32">
        <v>3500</v>
      </c>
      <c r="G913" s="32">
        <v>4000</v>
      </c>
      <c r="H913" s="32">
        <v>4000</v>
      </c>
    </row>
    <row r="914" spans="1:8" ht="11.1" customHeight="1" x14ac:dyDescent="0.2">
      <c r="A914" s="46" t="s">
        <v>1222</v>
      </c>
      <c r="B914" s="44" t="s">
        <v>1223</v>
      </c>
      <c r="C914" s="32">
        <v>4187</v>
      </c>
      <c r="D914" s="47">
        <v>4114.4399999999996</v>
      </c>
      <c r="E914" s="32">
        <v>4082.16</v>
      </c>
      <c r="F914" s="32">
        <v>4000</v>
      </c>
      <c r="G914" s="32">
        <v>4000</v>
      </c>
      <c r="H914" s="32">
        <v>4000</v>
      </c>
    </row>
    <row r="915" spans="1:8" ht="11.1" customHeight="1" x14ac:dyDescent="0.2">
      <c r="A915" s="46" t="s">
        <v>1224</v>
      </c>
      <c r="B915" s="44" t="s">
        <v>102</v>
      </c>
      <c r="C915" s="32">
        <v>1189.73</v>
      </c>
      <c r="D915" s="47">
        <v>1654.06</v>
      </c>
      <c r="E915" s="32">
        <v>2172.46</v>
      </c>
      <c r="F915" s="32">
        <v>2500</v>
      </c>
      <c r="G915" s="32">
        <v>2000</v>
      </c>
      <c r="H915" s="32">
        <v>2000</v>
      </c>
    </row>
    <row r="916" spans="1:8" ht="11.1" customHeight="1" x14ac:dyDescent="0.2">
      <c r="A916" s="46" t="s">
        <v>1225</v>
      </c>
      <c r="B916" s="44" t="s">
        <v>203</v>
      </c>
      <c r="C916" s="32">
        <v>0</v>
      </c>
      <c r="D916" s="47">
        <v>0</v>
      </c>
      <c r="E916" s="32">
        <v>0</v>
      </c>
      <c r="F916" s="32">
        <v>30000</v>
      </c>
      <c r="G916" s="32">
        <v>7000</v>
      </c>
      <c r="H916" s="32">
        <v>0</v>
      </c>
    </row>
    <row r="917" spans="1:8" ht="11.1" customHeight="1" x14ac:dyDescent="0.2">
      <c r="A917" s="46" t="s">
        <v>1226</v>
      </c>
      <c r="B917" s="44" t="s">
        <v>260</v>
      </c>
      <c r="C917" s="32">
        <v>0</v>
      </c>
      <c r="D917" s="47">
        <v>0</v>
      </c>
      <c r="E917" s="32">
        <v>0</v>
      </c>
      <c r="F917" s="32">
        <v>40000</v>
      </c>
      <c r="G917" s="32">
        <v>40000</v>
      </c>
      <c r="H917" s="32">
        <v>0</v>
      </c>
    </row>
    <row r="918" spans="1:8" ht="11.1" customHeight="1" x14ac:dyDescent="0.2">
      <c r="A918" s="46" t="s">
        <v>1227</v>
      </c>
      <c r="B918" s="44" t="s">
        <v>360</v>
      </c>
      <c r="C918" s="32">
        <v>0</v>
      </c>
      <c r="D918" s="47">
        <v>0</v>
      </c>
      <c r="E918" s="32">
        <v>0</v>
      </c>
      <c r="F918" s="32">
        <v>27000</v>
      </c>
      <c r="G918" s="32">
        <v>0</v>
      </c>
      <c r="H918" s="32">
        <v>0</v>
      </c>
    </row>
    <row r="919" spans="1:8" ht="11.1" customHeight="1" x14ac:dyDescent="0.2">
      <c r="A919" s="46" t="s">
        <v>1228</v>
      </c>
      <c r="B919" s="44" t="s">
        <v>1550</v>
      </c>
      <c r="C919" s="32">
        <v>0</v>
      </c>
      <c r="D919" s="47">
        <v>0</v>
      </c>
      <c r="E919" s="32">
        <v>0</v>
      </c>
      <c r="F919" s="32">
        <v>0</v>
      </c>
      <c r="G919" s="32">
        <v>0</v>
      </c>
      <c r="H919" s="32">
        <v>50000</v>
      </c>
    </row>
    <row r="920" spans="1:8" ht="11.1" customHeight="1" x14ac:dyDescent="0.2">
      <c r="A920" s="46" t="s">
        <v>1229</v>
      </c>
      <c r="B920" s="44" t="s">
        <v>1230</v>
      </c>
      <c r="C920" s="32">
        <v>0</v>
      </c>
      <c r="D920" s="47">
        <v>0</v>
      </c>
      <c r="E920" s="32">
        <v>2656.72</v>
      </c>
      <c r="F920" s="32">
        <v>5000</v>
      </c>
      <c r="G920" s="32">
        <v>9221.32</v>
      </c>
      <c r="H920" s="32">
        <v>0</v>
      </c>
    </row>
    <row r="921" spans="1:8" ht="11.1" customHeight="1" x14ac:dyDescent="0.2">
      <c r="A921" s="46" t="s">
        <v>1231</v>
      </c>
      <c r="B921" s="44" t="s">
        <v>801</v>
      </c>
      <c r="C921" s="32">
        <v>0</v>
      </c>
      <c r="D921" s="47">
        <v>0</v>
      </c>
      <c r="E921" s="32">
        <v>0</v>
      </c>
      <c r="F921" s="32">
        <v>0</v>
      </c>
      <c r="G921" s="32">
        <v>0</v>
      </c>
      <c r="H921" s="32">
        <v>150000</v>
      </c>
    </row>
    <row r="922" spans="1:8" ht="11.1" customHeight="1" x14ac:dyDescent="0.2">
      <c r="A922" s="46" t="s">
        <v>1232</v>
      </c>
      <c r="B922" s="44" t="s">
        <v>427</v>
      </c>
      <c r="C922" s="32">
        <v>0</v>
      </c>
      <c r="D922" s="47">
        <v>0</v>
      </c>
      <c r="E922" s="32">
        <v>0</v>
      </c>
      <c r="F922" s="32">
        <v>10000</v>
      </c>
      <c r="G922" s="32">
        <v>5180</v>
      </c>
      <c r="H922" s="32">
        <v>0</v>
      </c>
    </row>
    <row r="923" spans="1:8" ht="11.1" customHeight="1" x14ac:dyDescent="0.2">
      <c r="A923" s="46" t="s">
        <v>1233</v>
      </c>
      <c r="B923" s="44" t="s">
        <v>362</v>
      </c>
      <c r="C923" s="32">
        <v>0</v>
      </c>
      <c r="D923" s="47">
        <v>0</v>
      </c>
      <c r="E923" s="32">
        <v>0</v>
      </c>
      <c r="F923" s="32">
        <v>0</v>
      </c>
      <c r="G923" s="32">
        <v>0</v>
      </c>
      <c r="H923" s="32">
        <v>0</v>
      </c>
    </row>
    <row r="924" spans="1:8" ht="11.1" customHeight="1" x14ac:dyDescent="0.2">
      <c r="A924" s="46" t="s">
        <v>1234</v>
      </c>
      <c r="B924" s="44" t="s">
        <v>1235</v>
      </c>
      <c r="C924" s="32">
        <v>0</v>
      </c>
      <c r="D924" s="47">
        <v>0</v>
      </c>
      <c r="E924" s="32">
        <v>0</v>
      </c>
      <c r="F924" s="32">
        <v>20000</v>
      </c>
      <c r="G924" s="32">
        <v>20000</v>
      </c>
      <c r="H924" s="32">
        <v>0</v>
      </c>
    </row>
    <row r="925" spans="1:8" ht="11.1" customHeight="1" x14ac:dyDescent="0.2">
      <c r="A925" s="46" t="s">
        <v>1236</v>
      </c>
      <c r="B925" s="44" t="s">
        <v>1237</v>
      </c>
      <c r="C925" s="32">
        <v>0</v>
      </c>
      <c r="D925" s="47">
        <v>0</v>
      </c>
      <c r="E925" s="32">
        <v>0</v>
      </c>
      <c r="F925" s="32">
        <v>12000</v>
      </c>
      <c r="G925" s="32">
        <v>1140</v>
      </c>
      <c r="H925" s="32">
        <v>0</v>
      </c>
    </row>
    <row r="926" spans="1:8" ht="11.1" customHeight="1" x14ac:dyDescent="0.2">
      <c r="A926" s="46" t="s">
        <v>1238</v>
      </c>
      <c r="B926" s="44" t="s">
        <v>1239</v>
      </c>
      <c r="C926" s="32">
        <v>0</v>
      </c>
      <c r="D926" s="47">
        <v>0</v>
      </c>
      <c r="E926" s="32">
        <v>0</v>
      </c>
      <c r="F926" s="32">
        <v>0</v>
      </c>
      <c r="G926" s="32">
        <v>0</v>
      </c>
      <c r="H926" s="32">
        <v>0</v>
      </c>
    </row>
    <row r="927" spans="1:8" ht="11.1" customHeight="1" x14ac:dyDescent="0.2">
      <c r="A927" s="46" t="s">
        <v>1240</v>
      </c>
      <c r="B927" s="44" t="s">
        <v>1106</v>
      </c>
      <c r="C927" s="32">
        <v>174644.63</v>
      </c>
      <c r="D927" s="47">
        <v>136689.94</v>
      </c>
      <c r="E927" s="32">
        <v>139762.51999999999</v>
      </c>
      <c r="F927" s="32">
        <v>0</v>
      </c>
      <c r="G927" s="32">
        <v>0</v>
      </c>
      <c r="H927" s="32">
        <v>0</v>
      </c>
    </row>
    <row r="928" spans="1:8" ht="11.1" customHeight="1" x14ac:dyDescent="0.2">
      <c r="A928" s="46" t="s">
        <v>1241</v>
      </c>
      <c r="B928" s="44" t="s">
        <v>365</v>
      </c>
      <c r="C928" s="32">
        <v>63387.19</v>
      </c>
      <c r="D928" s="47">
        <v>0</v>
      </c>
      <c r="E928" s="32">
        <v>-750</v>
      </c>
      <c r="F928" s="32">
        <v>0</v>
      </c>
      <c r="G928" s="32">
        <v>0</v>
      </c>
      <c r="H928" s="32">
        <v>0</v>
      </c>
    </row>
    <row r="929" spans="1:8" ht="11.1" customHeight="1" x14ac:dyDescent="0.2">
      <c r="A929" s="46" t="s">
        <v>1242</v>
      </c>
      <c r="B929" s="44" t="s">
        <v>1243</v>
      </c>
      <c r="C929" s="32">
        <v>0</v>
      </c>
      <c r="D929" s="47">
        <v>0</v>
      </c>
      <c r="E929" s="32">
        <v>0</v>
      </c>
      <c r="F929" s="32">
        <v>100000</v>
      </c>
      <c r="G929" s="32">
        <v>100000</v>
      </c>
      <c r="H929" s="32">
        <v>100000</v>
      </c>
    </row>
    <row r="930" spans="1:8" ht="11.1" customHeight="1" x14ac:dyDescent="0.2">
      <c r="A930" s="46" t="s">
        <v>1244</v>
      </c>
      <c r="B930" s="44" t="s">
        <v>971</v>
      </c>
      <c r="C930" s="32">
        <v>24887.5</v>
      </c>
      <c r="D930" s="47">
        <v>23275</v>
      </c>
      <c r="E930" s="32">
        <v>21480</v>
      </c>
      <c r="F930" s="32">
        <v>20507</v>
      </c>
      <c r="G930" s="32">
        <v>20010</v>
      </c>
      <c r="H930" s="32">
        <v>18425</v>
      </c>
    </row>
    <row r="931" spans="1:8" ht="11.1" customHeight="1" x14ac:dyDescent="0.2">
      <c r="A931" s="46" t="s">
        <v>1245</v>
      </c>
      <c r="B931" s="44" t="s">
        <v>139</v>
      </c>
      <c r="C931" s="32">
        <v>74336.37</v>
      </c>
      <c r="D931" s="47">
        <v>63664.11</v>
      </c>
      <c r="E931" s="32">
        <v>61189.7</v>
      </c>
      <c r="F931" s="32">
        <v>67900.08</v>
      </c>
      <c r="G931" s="32">
        <v>54069.8</v>
      </c>
      <c r="H931" s="32">
        <v>63835.17</v>
      </c>
    </row>
    <row r="932" spans="1:8" ht="11.1" customHeight="1" x14ac:dyDescent="0.2">
      <c r="A932" s="46" t="s">
        <v>1246</v>
      </c>
      <c r="B932" s="44" t="s">
        <v>212</v>
      </c>
      <c r="C932" s="32">
        <v>8496.18</v>
      </c>
      <c r="D932" s="47">
        <v>8203.35</v>
      </c>
      <c r="E932" s="32">
        <v>9669.92</v>
      </c>
      <c r="F932" s="32">
        <v>10214.549999999999</v>
      </c>
      <c r="G932" s="32">
        <v>10350.56</v>
      </c>
      <c r="H932" s="32">
        <v>10063.74</v>
      </c>
    </row>
    <row r="933" spans="1:8" ht="11.1" customHeight="1" x14ac:dyDescent="0.2">
      <c r="A933" s="46" t="s">
        <v>1247</v>
      </c>
      <c r="B933" s="44" t="s">
        <v>1248</v>
      </c>
      <c r="C933" s="32">
        <v>0</v>
      </c>
      <c r="D933" s="47">
        <v>0</v>
      </c>
      <c r="E933" s="32">
        <v>0</v>
      </c>
      <c r="F933" s="32">
        <v>0</v>
      </c>
      <c r="G933" s="32">
        <v>0</v>
      </c>
      <c r="H933" s="32">
        <v>0</v>
      </c>
    </row>
    <row r="934" spans="1:8" ht="11.1" customHeight="1" x14ac:dyDescent="0.2">
      <c r="A934" s="46" t="s">
        <v>1249</v>
      </c>
      <c r="B934" s="44" t="s">
        <v>1250</v>
      </c>
      <c r="C934" s="32">
        <v>-225458.93</v>
      </c>
      <c r="D934" s="47">
        <v>19504.310000000001</v>
      </c>
      <c r="E934" s="32">
        <v>1708.3</v>
      </c>
      <c r="F934" s="32">
        <v>24715.53</v>
      </c>
      <c r="G934" s="32">
        <v>-6230.07</v>
      </c>
      <c r="H934" s="32">
        <v>-2259.5</v>
      </c>
    </row>
    <row r="935" spans="1:8" ht="11.1" customHeight="1" x14ac:dyDescent="0.2">
      <c r="A935" s="46" t="s">
        <v>1251</v>
      </c>
      <c r="B935" s="44" t="s">
        <v>745</v>
      </c>
      <c r="C935" s="32">
        <v>15665.8</v>
      </c>
      <c r="D935" s="47">
        <v>16194</v>
      </c>
      <c r="E935" s="32">
        <v>17182.5</v>
      </c>
      <c r="F935" s="32">
        <v>17000</v>
      </c>
      <c r="G935" s="32">
        <v>17017.7</v>
      </c>
      <c r="H935" s="32">
        <v>19000</v>
      </c>
    </row>
    <row r="936" spans="1:8" ht="11.1" customHeight="1" x14ac:dyDescent="0.2">
      <c r="A936" s="46" t="s">
        <v>1252</v>
      </c>
      <c r="B936" s="44" t="s">
        <v>1253</v>
      </c>
      <c r="C936" s="32">
        <v>13528</v>
      </c>
      <c r="D936" s="47">
        <v>12046</v>
      </c>
      <c r="E936" s="32">
        <v>14552</v>
      </c>
      <c r="F936" s="32">
        <v>14000</v>
      </c>
      <c r="G936" s="32">
        <v>13441.5</v>
      </c>
      <c r="H936" s="32">
        <v>14000</v>
      </c>
    </row>
    <row r="937" spans="1:8" ht="11.1" customHeight="1" x14ac:dyDescent="0.2">
      <c r="A937" s="46" t="s">
        <v>1254</v>
      </c>
      <c r="B937" s="44" t="s">
        <v>1255</v>
      </c>
      <c r="C937" s="32">
        <v>26355.599999999999</v>
      </c>
      <c r="D937" s="47">
        <v>17395.5</v>
      </c>
      <c r="E937" s="32">
        <v>14049</v>
      </c>
      <c r="F937" s="32">
        <v>19000</v>
      </c>
      <c r="G937" s="32">
        <v>25320.5</v>
      </c>
      <c r="H937" s="32">
        <v>25000</v>
      </c>
    </row>
    <row r="938" spans="1:8" ht="11.1" customHeight="1" x14ac:dyDescent="0.2">
      <c r="A938" s="46" t="s">
        <v>1256</v>
      </c>
      <c r="B938" s="44" t="s">
        <v>1257</v>
      </c>
      <c r="C938" s="32">
        <v>125973.25</v>
      </c>
      <c r="D938" s="47">
        <v>99850</v>
      </c>
      <c r="E938" s="32">
        <v>98023.679999999993</v>
      </c>
      <c r="F938" s="32">
        <v>100000</v>
      </c>
      <c r="G938" s="32">
        <v>166371.1</v>
      </c>
      <c r="H938" s="32">
        <v>150000</v>
      </c>
    </row>
    <row r="939" spans="1:8" ht="11.1" customHeight="1" x14ac:dyDescent="0.2">
      <c r="A939" s="46" t="s">
        <v>1258</v>
      </c>
      <c r="B939" s="44" t="s">
        <v>1259</v>
      </c>
      <c r="C939" s="32">
        <v>388082.71</v>
      </c>
      <c r="D939" s="47">
        <v>388514.67</v>
      </c>
      <c r="E939" s="32">
        <v>385696.93</v>
      </c>
      <c r="F939" s="32">
        <v>385000</v>
      </c>
      <c r="G939" s="32">
        <v>387869.19</v>
      </c>
      <c r="H939" s="32">
        <v>390000</v>
      </c>
    </row>
    <row r="940" spans="1:8" ht="11.1" customHeight="1" x14ac:dyDescent="0.2">
      <c r="A940" s="46" t="s">
        <v>1260</v>
      </c>
      <c r="B940" s="44" t="s">
        <v>1261</v>
      </c>
      <c r="C940" s="32">
        <v>7994</v>
      </c>
      <c r="D940" s="47">
        <v>0</v>
      </c>
      <c r="E940" s="32">
        <v>0</v>
      </c>
      <c r="F940" s="32">
        <v>0</v>
      </c>
      <c r="G940" s="32">
        <v>0</v>
      </c>
      <c r="H940" s="32">
        <v>0</v>
      </c>
    </row>
    <row r="941" spans="1:8" ht="11.1" customHeight="1" x14ac:dyDescent="0.2">
      <c r="A941" s="46" t="s">
        <v>1262</v>
      </c>
      <c r="B941" s="44" t="s">
        <v>1263</v>
      </c>
      <c r="C941" s="32">
        <v>67727.5</v>
      </c>
      <c r="D941" s="47">
        <v>77794.25</v>
      </c>
      <c r="E941" s="32">
        <v>75730.47</v>
      </c>
      <c r="F941" s="32">
        <v>77000</v>
      </c>
      <c r="G941" s="32">
        <v>75598.559999999998</v>
      </c>
      <c r="H941" s="32">
        <v>77000</v>
      </c>
    </row>
    <row r="942" spans="1:8" ht="11.1" customHeight="1" x14ac:dyDescent="0.2">
      <c r="A942" s="46" t="s">
        <v>1264</v>
      </c>
      <c r="B942" s="44" t="s">
        <v>1265</v>
      </c>
      <c r="C942" s="32">
        <v>0</v>
      </c>
      <c r="D942" s="47">
        <v>11125</v>
      </c>
      <c r="E942" s="32">
        <v>3975</v>
      </c>
      <c r="F942" s="32">
        <v>10000</v>
      </c>
      <c r="G942" s="32">
        <v>4350</v>
      </c>
      <c r="H942" s="32">
        <v>8000</v>
      </c>
    </row>
    <row r="943" spans="1:8" ht="11.1" customHeight="1" x14ac:dyDescent="0.2">
      <c r="A943" s="46" t="s">
        <v>1266</v>
      </c>
      <c r="B943" s="44" t="s">
        <v>1267</v>
      </c>
      <c r="C943" s="32">
        <v>0</v>
      </c>
      <c r="D943" s="47">
        <v>23779.5</v>
      </c>
      <c r="E943" s="32">
        <v>21255.75</v>
      </c>
      <c r="F943" s="32">
        <v>25000</v>
      </c>
      <c r="G943" s="32">
        <v>23580</v>
      </c>
      <c r="H943" s="32">
        <v>25000</v>
      </c>
    </row>
    <row r="944" spans="1:8" ht="11.1" customHeight="1" x14ac:dyDescent="0.2">
      <c r="A944" s="46" t="s">
        <v>1268</v>
      </c>
      <c r="B944" s="44" t="s">
        <v>714</v>
      </c>
      <c r="C944" s="32">
        <v>251738.37</v>
      </c>
      <c r="D944" s="47">
        <v>223852.89</v>
      </c>
      <c r="E944" s="32">
        <v>199809.32</v>
      </c>
      <c r="F944" s="32">
        <v>225000</v>
      </c>
      <c r="G944" s="32">
        <v>205000</v>
      </c>
      <c r="H944" s="32">
        <v>232000</v>
      </c>
    </row>
    <row r="945" spans="1:8" ht="11.1" customHeight="1" x14ac:dyDescent="0.2">
      <c r="A945" s="46" t="s">
        <v>1269</v>
      </c>
      <c r="B945" s="44" t="s">
        <v>374</v>
      </c>
      <c r="C945" s="32">
        <v>0</v>
      </c>
      <c r="D945" s="47">
        <v>0</v>
      </c>
      <c r="E945" s="32">
        <v>0</v>
      </c>
      <c r="F945" s="32">
        <v>0</v>
      </c>
      <c r="G945" s="32">
        <v>0</v>
      </c>
      <c r="H945" s="32">
        <v>0</v>
      </c>
    </row>
    <row r="946" spans="1:8" ht="11.1" customHeight="1" x14ac:dyDescent="0.2">
      <c r="A946" s="46" t="s">
        <v>1270</v>
      </c>
      <c r="B946" s="44" t="s">
        <v>60</v>
      </c>
      <c r="C946" s="32">
        <v>0</v>
      </c>
      <c r="D946" s="47">
        <v>3945.65</v>
      </c>
      <c r="E946" s="32">
        <v>6456</v>
      </c>
      <c r="F946" s="32">
        <v>0</v>
      </c>
      <c r="G946" s="32">
        <v>0</v>
      </c>
      <c r="H946" s="32">
        <v>0</v>
      </c>
    </row>
    <row r="947" spans="1:8" ht="11.1" customHeight="1" x14ac:dyDescent="0.2">
      <c r="A947" s="46" t="s">
        <v>1271</v>
      </c>
      <c r="B947" s="44" t="s">
        <v>1272</v>
      </c>
      <c r="C947" s="32">
        <v>14835.56</v>
      </c>
      <c r="D947" s="47">
        <v>18603.189999999999</v>
      </c>
      <c r="E947" s="32">
        <v>20754.169999999998</v>
      </c>
      <c r="F947" s="32">
        <v>20000</v>
      </c>
      <c r="G947" s="32">
        <v>18324.89</v>
      </c>
      <c r="H947" s="32">
        <v>20000</v>
      </c>
    </row>
    <row r="948" spans="1:8" ht="11.1" customHeight="1" x14ac:dyDescent="0.2">
      <c r="A948" s="46" t="s">
        <v>1273</v>
      </c>
      <c r="B948" s="44" t="s">
        <v>1175</v>
      </c>
      <c r="C948" s="32">
        <v>4947.47</v>
      </c>
      <c r="D948" s="47">
        <v>5570.53</v>
      </c>
      <c r="E948" s="32">
        <v>5746.89</v>
      </c>
      <c r="F948" s="32">
        <v>5100</v>
      </c>
      <c r="G948" s="32">
        <v>5223.1099999999997</v>
      </c>
      <c r="H948" s="32">
        <v>5200</v>
      </c>
    </row>
    <row r="949" spans="1:8" ht="11.1" customHeight="1" x14ac:dyDescent="0.2">
      <c r="A949" s="46" t="s">
        <v>1274</v>
      </c>
      <c r="B949" s="44" t="s">
        <v>884</v>
      </c>
      <c r="C949" s="32">
        <v>4000</v>
      </c>
      <c r="D949" s="47">
        <v>0</v>
      </c>
      <c r="E949" s="32">
        <v>4000</v>
      </c>
      <c r="F949" s="32">
        <v>4000</v>
      </c>
      <c r="G949" s="32">
        <v>4000</v>
      </c>
      <c r="H949" s="32">
        <v>4000</v>
      </c>
    </row>
    <row r="950" spans="1:8" ht="11.1" customHeight="1" x14ac:dyDescent="0.2">
      <c r="A950" s="46" t="s">
        <v>1275</v>
      </c>
      <c r="B950" s="44" t="s">
        <v>1276</v>
      </c>
      <c r="C950" s="32">
        <v>17057.5</v>
      </c>
      <c r="D950" s="47">
        <v>16006</v>
      </c>
      <c r="E950" s="32">
        <v>18148.5</v>
      </c>
      <c r="F950" s="32">
        <v>18000</v>
      </c>
      <c r="G950" s="32">
        <v>17598.5</v>
      </c>
      <c r="H950" s="32">
        <v>19000</v>
      </c>
    </row>
    <row r="951" spans="1:8" ht="11.1" customHeight="1" x14ac:dyDescent="0.2">
      <c r="A951" s="46" t="s">
        <v>1277</v>
      </c>
      <c r="B951" s="44" t="s">
        <v>1278</v>
      </c>
      <c r="C951" s="32">
        <v>2795</v>
      </c>
      <c r="D951" s="47">
        <v>4070</v>
      </c>
      <c r="E951" s="32">
        <v>3175.5</v>
      </c>
      <c r="F951" s="32">
        <v>4000</v>
      </c>
      <c r="G951" s="32">
        <v>2740</v>
      </c>
      <c r="H951" s="32">
        <v>3500</v>
      </c>
    </row>
    <row r="952" spans="1:8" ht="11.1" customHeight="1" x14ac:dyDescent="0.2">
      <c r="A952" s="46" t="s">
        <v>1279</v>
      </c>
      <c r="B952" s="44" t="s">
        <v>750</v>
      </c>
      <c r="C952" s="32">
        <v>43221.54</v>
      </c>
      <c r="D952" s="47">
        <v>46484.98</v>
      </c>
      <c r="E952" s="32">
        <v>44532.76</v>
      </c>
      <c r="F952" s="32">
        <v>40000</v>
      </c>
      <c r="G952" s="32">
        <v>41164</v>
      </c>
      <c r="H952" s="32">
        <v>41000</v>
      </c>
    </row>
    <row r="953" spans="1:8" ht="11.1" customHeight="1" x14ac:dyDescent="0.2">
      <c r="A953" s="46" t="s">
        <v>1280</v>
      </c>
      <c r="B953" s="44" t="s">
        <v>152</v>
      </c>
      <c r="C953" s="32">
        <v>7850</v>
      </c>
      <c r="D953" s="47">
        <v>0</v>
      </c>
      <c r="E953" s="32">
        <v>0</v>
      </c>
      <c r="F953" s="32">
        <v>0</v>
      </c>
      <c r="G953" s="32">
        <v>0</v>
      </c>
      <c r="H953" s="32">
        <v>0</v>
      </c>
    </row>
    <row r="954" spans="1:8" ht="11.1" customHeight="1" x14ac:dyDescent="0.2">
      <c r="A954" s="46" t="s">
        <v>1281</v>
      </c>
      <c r="B954" s="44" t="s">
        <v>634</v>
      </c>
      <c r="C954" s="32">
        <v>1.49</v>
      </c>
      <c r="D954" s="47">
        <v>0.7</v>
      </c>
      <c r="E954" s="32">
        <v>1.26</v>
      </c>
      <c r="F954" s="32">
        <v>0</v>
      </c>
      <c r="G954" s="32">
        <v>0</v>
      </c>
      <c r="H954" s="32">
        <v>0</v>
      </c>
    </row>
    <row r="955" spans="1:8" ht="11.1" customHeight="1" x14ac:dyDescent="0.2">
      <c r="A955" s="46" t="s">
        <v>1282</v>
      </c>
      <c r="B955" s="44" t="s">
        <v>894</v>
      </c>
      <c r="C955" s="32">
        <v>-15.94</v>
      </c>
      <c r="D955" s="47">
        <v>-1</v>
      </c>
      <c r="E955" s="32">
        <v>-1.94</v>
      </c>
      <c r="F955" s="32">
        <v>0</v>
      </c>
      <c r="G955" s="32">
        <v>0</v>
      </c>
      <c r="H955" s="32">
        <v>0</v>
      </c>
    </row>
    <row r="956" spans="1:8" ht="11.1" customHeight="1" x14ac:dyDescent="0.2">
      <c r="A956" s="46" t="s">
        <v>1283</v>
      </c>
      <c r="B956" s="44" t="s">
        <v>897</v>
      </c>
      <c r="C956" s="32">
        <v>44419.55</v>
      </c>
      <c r="D956" s="47">
        <v>9531.11</v>
      </c>
      <c r="E956" s="32">
        <v>0</v>
      </c>
      <c r="F956" s="32">
        <v>0</v>
      </c>
      <c r="G956" s="32">
        <v>0</v>
      </c>
      <c r="H956" s="32">
        <v>0</v>
      </c>
    </row>
    <row r="957" spans="1:8" ht="11.1" customHeight="1" x14ac:dyDescent="0.2">
      <c r="A957" s="46" t="s">
        <v>1284</v>
      </c>
      <c r="B957" s="44" t="s">
        <v>899</v>
      </c>
      <c r="C957" s="32">
        <v>51788.33</v>
      </c>
      <c r="D957" s="47">
        <v>52748.28</v>
      </c>
      <c r="E957" s="32">
        <v>54834.51</v>
      </c>
      <c r="F957" s="32">
        <v>57030.6</v>
      </c>
      <c r="G957" s="32">
        <v>56956.72</v>
      </c>
      <c r="H957" s="32">
        <v>59026.77</v>
      </c>
    </row>
    <row r="958" spans="1:8" ht="11.1" customHeight="1" x14ac:dyDescent="0.2">
      <c r="A958" s="46" t="s">
        <v>1285</v>
      </c>
      <c r="B958" s="44" t="s">
        <v>1070</v>
      </c>
      <c r="C958" s="32">
        <v>31754.78</v>
      </c>
      <c r="D958" s="47">
        <v>31381.72</v>
      </c>
      <c r="E958" s="32">
        <v>35931.769999999997</v>
      </c>
      <c r="F958" s="32">
        <v>35908.18</v>
      </c>
      <c r="G958" s="32">
        <v>36717.410000000003</v>
      </c>
      <c r="H958" s="32">
        <v>44670.73</v>
      </c>
    </row>
    <row r="959" spans="1:8" ht="11.1" customHeight="1" x14ac:dyDescent="0.2">
      <c r="A959" s="46" t="s">
        <v>1286</v>
      </c>
      <c r="B959" s="44" t="s">
        <v>229</v>
      </c>
      <c r="C959" s="32">
        <v>45635.48</v>
      </c>
      <c r="D959" s="47">
        <v>43894.75</v>
      </c>
      <c r="E959" s="32">
        <v>48264.44</v>
      </c>
      <c r="F959" s="32">
        <v>46790.02</v>
      </c>
      <c r="G959" s="32">
        <v>48215.199999999997</v>
      </c>
      <c r="H959" s="32">
        <v>48193.66</v>
      </c>
    </row>
    <row r="960" spans="1:8" ht="11.1" customHeight="1" x14ac:dyDescent="0.2">
      <c r="A960" s="46" t="s">
        <v>1287</v>
      </c>
      <c r="B960" s="44" t="s">
        <v>72</v>
      </c>
      <c r="C960" s="32">
        <v>5734.7</v>
      </c>
      <c r="D960" s="47">
        <v>4425.05</v>
      </c>
      <c r="E960" s="32">
        <v>4648.32</v>
      </c>
      <c r="F960" s="32">
        <v>4750.92</v>
      </c>
      <c r="G960" s="32">
        <v>4750.92</v>
      </c>
      <c r="H960" s="32">
        <v>4958.46</v>
      </c>
    </row>
    <row r="961" spans="1:8" ht="11.1" customHeight="1" x14ac:dyDescent="0.2">
      <c r="A961" s="46" t="s">
        <v>1288</v>
      </c>
      <c r="B961" s="44" t="s">
        <v>160</v>
      </c>
      <c r="C961" s="32">
        <v>5000</v>
      </c>
      <c r="D961" s="47">
        <v>5000</v>
      </c>
      <c r="E961" s="32">
        <v>1000</v>
      </c>
      <c r="F961" s="32">
        <v>5000</v>
      </c>
      <c r="G961" s="32">
        <v>0</v>
      </c>
      <c r="H961" s="32">
        <v>5000</v>
      </c>
    </row>
    <row r="962" spans="1:8" ht="11.1" customHeight="1" x14ac:dyDescent="0.2">
      <c r="A962" s="46" t="s">
        <v>1289</v>
      </c>
      <c r="B962" s="44" t="s">
        <v>232</v>
      </c>
      <c r="C962" s="32">
        <v>0</v>
      </c>
      <c r="D962" s="47">
        <v>3103.07</v>
      </c>
      <c r="E962" s="32">
        <v>129.04</v>
      </c>
      <c r="F962" s="32">
        <v>0</v>
      </c>
      <c r="G962" s="32">
        <v>19.23</v>
      </c>
      <c r="H962" s="32">
        <v>0</v>
      </c>
    </row>
    <row r="963" spans="1:8" ht="11.1" customHeight="1" x14ac:dyDescent="0.2">
      <c r="A963" s="46" t="s">
        <v>1290</v>
      </c>
      <c r="B963" s="44" t="s">
        <v>1124</v>
      </c>
      <c r="C963" s="32">
        <v>34797.089999999997</v>
      </c>
      <c r="D963" s="47">
        <v>33222.959999999999</v>
      </c>
      <c r="E963" s="32">
        <v>29899.14</v>
      </c>
      <c r="F963" s="32">
        <v>37000</v>
      </c>
      <c r="G963" s="32">
        <v>33448.480000000003</v>
      </c>
      <c r="H963" s="32">
        <v>40000</v>
      </c>
    </row>
    <row r="964" spans="1:8" ht="11.1" customHeight="1" x14ac:dyDescent="0.2">
      <c r="A964" s="46" t="s">
        <v>1291</v>
      </c>
      <c r="B964" s="44" t="s">
        <v>1292</v>
      </c>
      <c r="C964" s="32">
        <v>23495.9</v>
      </c>
      <c r="D964" s="47">
        <v>22554.01</v>
      </c>
      <c r="E964" s="32">
        <v>22182.23</v>
      </c>
      <c r="F964" s="32">
        <v>25000</v>
      </c>
      <c r="G964" s="32">
        <v>21746.33</v>
      </c>
      <c r="H964" s="32">
        <v>25000</v>
      </c>
    </row>
    <row r="965" spans="1:8" ht="11.1" customHeight="1" x14ac:dyDescent="0.2">
      <c r="A965" s="46" t="s">
        <v>1293</v>
      </c>
      <c r="B965" s="44" t="s">
        <v>74</v>
      </c>
      <c r="C965" s="32">
        <v>21273.72</v>
      </c>
      <c r="D965" s="47">
        <v>20582.46</v>
      </c>
      <c r="E965" s="32">
        <v>22178.34</v>
      </c>
      <c r="F965" s="32">
        <v>26000</v>
      </c>
      <c r="G965" s="32">
        <v>19578.13</v>
      </c>
      <c r="H965" s="32">
        <v>23000</v>
      </c>
    </row>
    <row r="966" spans="1:8" ht="11.1" customHeight="1" x14ac:dyDescent="0.2">
      <c r="A966" s="46" t="s">
        <v>1294</v>
      </c>
      <c r="B966" s="44" t="s">
        <v>700</v>
      </c>
      <c r="C966" s="32">
        <v>14328.98</v>
      </c>
      <c r="D966" s="47">
        <v>11691.2</v>
      </c>
      <c r="E966" s="32">
        <v>13248.88</v>
      </c>
      <c r="F966" s="32">
        <v>13000</v>
      </c>
      <c r="G966" s="32">
        <v>14834.11</v>
      </c>
      <c r="H966" s="32">
        <v>15000</v>
      </c>
    </row>
    <row r="967" spans="1:8" ht="11.1" customHeight="1" x14ac:dyDescent="0.2">
      <c r="A967" s="46" t="s">
        <v>1295</v>
      </c>
      <c r="B967" s="44" t="s">
        <v>76</v>
      </c>
      <c r="C967" s="32">
        <v>0</v>
      </c>
      <c r="D967" s="47">
        <v>66</v>
      </c>
      <c r="E967" s="32">
        <v>16.5</v>
      </c>
      <c r="F967" s="32">
        <v>0</v>
      </c>
      <c r="G967" s="32">
        <v>0</v>
      </c>
      <c r="H967" s="32">
        <v>0</v>
      </c>
    </row>
    <row r="968" spans="1:8" ht="11.1" customHeight="1" x14ac:dyDescent="0.2">
      <c r="A968" s="46" t="s">
        <v>1296</v>
      </c>
      <c r="B968" s="44" t="s">
        <v>718</v>
      </c>
      <c r="C968" s="32">
        <v>106826.48</v>
      </c>
      <c r="D968" s="47">
        <v>92837.03</v>
      </c>
      <c r="E968" s="32">
        <v>89746.93</v>
      </c>
      <c r="F968" s="32">
        <v>95000</v>
      </c>
      <c r="G968" s="32">
        <v>79847.02</v>
      </c>
      <c r="H968" s="32">
        <v>100000</v>
      </c>
    </row>
    <row r="969" spans="1:8" ht="11.1" customHeight="1" x14ac:dyDescent="0.2">
      <c r="A969" s="46" t="s">
        <v>1297</v>
      </c>
      <c r="B969" s="44" t="s">
        <v>1298</v>
      </c>
      <c r="C969" s="32">
        <v>0</v>
      </c>
      <c r="D969" s="47">
        <v>10807</v>
      </c>
      <c r="E969" s="32">
        <v>5038.5</v>
      </c>
      <c r="F969" s="32">
        <v>10000</v>
      </c>
      <c r="G969" s="32">
        <v>7337.25</v>
      </c>
      <c r="H969" s="32">
        <v>10000</v>
      </c>
    </row>
    <row r="970" spans="1:8" ht="11.1" customHeight="1" x14ac:dyDescent="0.2">
      <c r="A970" s="46" t="s">
        <v>1549</v>
      </c>
      <c r="B970" s="44" t="s">
        <v>1548</v>
      </c>
      <c r="C970" s="32">
        <v>0</v>
      </c>
      <c r="D970" s="47">
        <v>0</v>
      </c>
      <c r="E970" s="32">
        <v>-2846</v>
      </c>
      <c r="F970" s="32">
        <v>0</v>
      </c>
      <c r="G970" s="32">
        <v>0</v>
      </c>
      <c r="H970" s="32">
        <v>0</v>
      </c>
    </row>
    <row r="971" spans="1:8" ht="11.1" customHeight="1" x14ac:dyDescent="0.2">
      <c r="A971" s="46" t="s">
        <v>1299</v>
      </c>
      <c r="B971" s="44" t="s">
        <v>383</v>
      </c>
      <c r="C971" s="32">
        <v>8603.25</v>
      </c>
      <c r="D971" s="47">
        <v>-3822.79</v>
      </c>
      <c r="E971" s="32">
        <v>1972.62</v>
      </c>
      <c r="F971" s="32">
        <v>0</v>
      </c>
      <c r="G971" s="32">
        <v>0</v>
      </c>
      <c r="H971" s="32">
        <v>0</v>
      </c>
    </row>
    <row r="972" spans="1:8" ht="11.1" customHeight="1" x14ac:dyDescent="0.2">
      <c r="A972" s="46" t="s">
        <v>1300</v>
      </c>
      <c r="B972" s="44" t="s">
        <v>78</v>
      </c>
      <c r="C972" s="32">
        <v>1246.76</v>
      </c>
      <c r="D972" s="47">
        <v>927.52</v>
      </c>
      <c r="E972" s="32">
        <v>1353.47</v>
      </c>
      <c r="F972" s="32">
        <v>1200</v>
      </c>
      <c r="G972" s="32">
        <v>1243.31</v>
      </c>
      <c r="H972" s="32">
        <v>1200</v>
      </c>
    </row>
    <row r="973" spans="1:8" ht="11.1" customHeight="1" x14ac:dyDescent="0.2">
      <c r="A973" s="46" t="s">
        <v>1301</v>
      </c>
      <c r="B973" s="44" t="s">
        <v>80</v>
      </c>
      <c r="C973" s="32">
        <v>21859.75</v>
      </c>
      <c r="D973" s="47">
        <v>19274.810000000001</v>
      </c>
      <c r="E973" s="32">
        <v>13680.82</v>
      </c>
      <c r="F973" s="32">
        <v>20000</v>
      </c>
      <c r="G973" s="32">
        <v>23510.2</v>
      </c>
      <c r="H973" s="32">
        <v>23000</v>
      </c>
    </row>
    <row r="974" spans="1:8" ht="11.1" customHeight="1" x14ac:dyDescent="0.2">
      <c r="A974" s="46" t="s">
        <v>1302</v>
      </c>
      <c r="B974" s="44" t="s">
        <v>1303</v>
      </c>
      <c r="C974" s="32">
        <v>0</v>
      </c>
      <c r="D974" s="47">
        <v>1988.02</v>
      </c>
      <c r="E974" s="32">
        <v>1867</v>
      </c>
      <c r="F974" s="32">
        <v>2300</v>
      </c>
      <c r="G974" s="32">
        <v>999</v>
      </c>
      <c r="H974" s="32">
        <v>2000</v>
      </c>
    </row>
    <row r="975" spans="1:8" ht="11.1" customHeight="1" x14ac:dyDescent="0.2">
      <c r="A975" s="46" t="s">
        <v>1304</v>
      </c>
      <c r="B975" s="44" t="s">
        <v>1305</v>
      </c>
      <c r="C975" s="32">
        <v>0</v>
      </c>
      <c r="D975" s="47">
        <v>1744.95</v>
      </c>
      <c r="E975" s="32">
        <v>3190.24</v>
      </c>
      <c r="F975" s="32">
        <v>2000</v>
      </c>
      <c r="G975" s="32">
        <v>2412.9299999999998</v>
      </c>
      <c r="H975" s="32">
        <v>2500</v>
      </c>
    </row>
    <row r="976" spans="1:8" ht="11.1" customHeight="1" x14ac:dyDescent="0.2">
      <c r="A976" s="46" t="s">
        <v>1306</v>
      </c>
      <c r="B976" s="44" t="s">
        <v>86</v>
      </c>
      <c r="C976" s="32">
        <v>2537.23</v>
      </c>
      <c r="D976" s="47">
        <v>6332.58</v>
      </c>
      <c r="E976" s="32">
        <v>3209.6</v>
      </c>
      <c r="F976" s="32">
        <v>5550</v>
      </c>
      <c r="G976" s="32">
        <v>2203.6</v>
      </c>
      <c r="H976" s="32">
        <v>5550</v>
      </c>
    </row>
    <row r="977" spans="1:8" ht="11.1" customHeight="1" x14ac:dyDescent="0.2">
      <c r="A977" s="46" t="s">
        <v>1307</v>
      </c>
      <c r="B977" s="44" t="s">
        <v>168</v>
      </c>
      <c r="C977" s="32">
        <v>4834.25</v>
      </c>
      <c r="D977" s="47">
        <v>3532.78</v>
      </c>
      <c r="E977" s="32">
        <v>3750.95</v>
      </c>
      <c r="F977" s="32">
        <v>3857</v>
      </c>
      <c r="G977" s="32">
        <v>4199</v>
      </c>
      <c r="H977" s="32">
        <v>4567</v>
      </c>
    </row>
    <row r="978" spans="1:8" ht="11.1" customHeight="1" x14ac:dyDescent="0.2">
      <c r="A978" s="46" t="s">
        <v>1308</v>
      </c>
      <c r="B978" s="44" t="s">
        <v>90</v>
      </c>
      <c r="C978" s="32">
        <v>1805.31</v>
      </c>
      <c r="D978" s="47">
        <v>1059.6199999999999</v>
      </c>
      <c r="E978" s="32">
        <v>1399.81</v>
      </c>
      <c r="F978" s="32">
        <v>1701</v>
      </c>
      <c r="G978" s="32">
        <v>1133</v>
      </c>
      <c r="H978" s="32">
        <v>1786</v>
      </c>
    </row>
    <row r="979" spans="1:8" ht="11.1" customHeight="1" x14ac:dyDescent="0.2">
      <c r="A979" s="46" t="s">
        <v>1309</v>
      </c>
      <c r="B979" s="44" t="s">
        <v>1310</v>
      </c>
      <c r="C979" s="32">
        <v>21291</v>
      </c>
      <c r="D979" s="47">
        <v>18127.669999999998</v>
      </c>
      <c r="E979" s="32">
        <v>16000.28</v>
      </c>
      <c r="F979" s="32">
        <v>20000</v>
      </c>
      <c r="G979" s="32">
        <v>21200</v>
      </c>
      <c r="H979" s="32">
        <v>20000</v>
      </c>
    </row>
    <row r="980" spans="1:8" ht="11.1" customHeight="1" x14ac:dyDescent="0.2">
      <c r="A980" s="46" t="s">
        <v>1311</v>
      </c>
      <c r="B980" s="44" t="s">
        <v>94</v>
      </c>
      <c r="C980" s="32">
        <v>2184.2199999999998</v>
      </c>
      <c r="D980" s="47">
        <v>2255.38</v>
      </c>
      <c r="E980" s="32">
        <v>1412.66</v>
      </c>
      <c r="F980" s="32">
        <v>1508</v>
      </c>
      <c r="G980" s="32">
        <v>1366.14</v>
      </c>
      <c r="H980" s="32">
        <v>1508</v>
      </c>
    </row>
    <row r="981" spans="1:8" ht="11.1" customHeight="1" x14ac:dyDescent="0.2">
      <c r="A981" s="46" t="s">
        <v>1312</v>
      </c>
      <c r="B981" s="44" t="s">
        <v>98</v>
      </c>
      <c r="C981" s="32">
        <v>5545.83</v>
      </c>
      <c r="D981" s="47">
        <v>2781.03</v>
      </c>
      <c r="E981" s="32">
        <v>4203.3</v>
      </c>
      <c r="F981" s="32">
        <v>5000</v>
      </c>
      <c r="G981" s="32">
        <v>4260.59</v>
      </c>
      <c r="H981" s="32">
        <v>5000</v>
      </c>
    </row>
    <row r="982" spans="1:8" ht="11.1" customHeight="1" x14ac:dyDescent="0.2">
      <c r="A982" s="46" t="s">
        <v>1313</v>
      </c>
      <c r="B982" s="44" t="s">
        <v>100</v>
      </c>
      <c r="C982" s="32">
        <v>4685.8</v>
      </c>
      <c r="D982" s="47">
        <v>1909.21</v>
      </c>
      <c r="E982" s="32">
        <v>0</v>
      </c>
      <c r="F982" s="32">
        <v>3500</v>
      </c>
      <c r="G982" s="32">
        <v>1742.11</v>
      </c>
      <c r="H982" s="32">
        <v>0</v>
      </c>
    </row>
    <row r="983" spans="1:8" ht="11.1" customHeight="1" x14ac:dyDescent="0.2">
      <c r="A983" s="46" t="s">
        <v>1314</v>
      </c>
      <c r="B983" s="44" t="s">
        <v>176</v>
      </c>
      <c r="C983" s="32">
        <v>30356.26</v>
      </c>
      <c r="D983" s="47">
        <v>22279</v>
      </c>
      <c r="E983" s="32">
        <v>17206.849999999999</v>
      </c>
      <c r="F983" s="32">
        <v>25000</v>
      </c>
      <c r="G983" s="32">
        <v>14576.23</v>
      </c>
      <c r="H983" s="32">
        <v>25000</v>
      </c>
    </row>
    <row r="984" spans="1:8" ht="11.1" customHeight="1" x14ac:dyDescent="0.2">
      <c r="A984" s="46" t="s">
        <v>1315</v>
      </c>
      <c r="B984" s="44" t="s">
        <v>104</v>
      </c>
      <c r="C984" s="32">
        <v>1013.92</v>
      </c>
      <c r="D984" s="47">
        <v>1106.75</v>
      </c>
      <c r="E984" s="32">
        <v>915.35</v>
      </c>
      <c r="F984" s="32">
        <v>1700</v>
      </c>
      <c r="G984" s="32">
        <v>1301.5999999999999</v>
      </c>
      <c r="H984" s="32">
        <v>1700</v>
      </c>
    </row>
    <row r="985" spans="1:8" ht="11.1" customHeight="1" x14ac:dyDescent="0.2">
      <c r="A985" s="46" t="s">
        <v>1316</v>
      </c>
      <c r="B985" s="44" t="s">
        <v>106</v>
      </c>
      <c r="C985" s="32">
        <v>4711.68</v>
      </c>
      <c r="D985" s="47">
        <v>640</v>
      </c>
      <c r="E985" s="32">
        <v>2348.79</v>
      </c>
      <c r="F985" s="32">
        <v>3000</v>
      </c>
      <c r="G985" s="32">
        <v>1298.28</v>
      </c>
      <c r="H985" s="32">
        <v>3000</v>
      </c>
    </row>
    <row r="986" spans="1:8" ht="11.1" customHeight="1" x14ac:dyDescent="0.2">
      <c r="A986" s="46" t="s">
        <v>1317</v>
      </c>
      <c r="B986" s="44" t="s">
        <v>1318</v>
      </c>
      <c r="C986" s="32">
        <v>0</v>
      </c>
      <c r="D986" s="47">
        <v>0</v>
      </c>
      <c r="E986" s="32">
        <v>0</v>
      </c>
      <c r="F986" s="32">
        <v>0</v>
      </c>
      <c r="G986" s="32">
        <v>0</v>
      </c>
      <c r="H986" s="32">
        <v>0</v>
      </c>
    </row>
    <row r="987" spans="1:8" ht="11.1" customHeight="1" x14ac:dyDescent="0.2">
      <c r="A987" s="46" t="s">
        <v>1319</v>
      </c>
      <c r="B987" s="44" t="s">
        <v>109</v>
      </c>
      <c r="C987" s="32">
        <v>51934.2</v>
      </c>
      <c r="D987" s="47">
        <v>46178.16</v>
      </c>
      <c r="E987" s="32">
        <v>48554.16</v>
      </c>
      <c r="F987" s="32">
        <v>46593.35</v>
      </c>
      <c r="G987" s="32">
        <v>46593.35</v>
      </c>
      <c r="H987" s="32">
        <v>58167.39</v>
      </c>
    </row>
    <row r="988" spans="1:8" ht="11.1" customHeight="1" x14ac:dyDescent="0.2">
      <c r="A988" s="46" t="s">
        <v>1320</v>
      </c>
      <c r="B988" s="44" t="s">
        <v>113</v>
      </c>
      <c r="C988" s="32">
        <v>5006.38</v>
      </c>
      <c r="D988" s="47">
        <v>3948.82</v>
      </c>
      <c r="E988" s="32">
        <v>7351.57</v>
      </c>
      <c r="F988" s="32">
        <v>9450</v>
      </c>
      <c r="G988" s="32">
        <v>6681.2</v>
      </c>
      <c r="H988" s="32">
        <v>9450</v>
      </c>
    </row>
    <row r="989" spans="1:8" ht="11.1" customHeight="1" x14ac:dyDescent="0.2">
      <c r="A989" s="46" t="s">
        <v>1321</v>
      </c>
      <c r="B989" s="44" t="s">
        <v>117</v>
      </c>
      <c r="C989" s="32">
        <v>20791.2</v>
      </c>
      <c r="D989" s="47">
        <v>23393.06</v>
      </c>
      <c r="E989" s="32">
        <v>18924.93</v>
      </c>
      <c r="F989" s="32">
        <v>20000</v>
      </c>
      <c r="G989" s="32">
        <v>18671.29</v>
      </c>
      <c r="H989" s="32">
        <v>20000</v>
      </c>
    </row>
    <row r="990" spans="1:8" ht="11.1" customHeight="1" x14ac:dyDescent="0.2">
      <c r="A990" s="46" t="s">
        <v>1322</v>
      </c>
      <c r="B990" s="44" t="s">
        <v>648</v>
      </c>
      <c r="C990" s="32">
        <v>7792.97</v>
      </c>
      <c r="D990" s="47">
        <v>6801.62</v>
      </c>
      <c r="E990" s="32">
        <v>6775.27</v>
      </c>
      <c r="F990" s="32">
        <v>7675</v>
      </c>
      <c r="G990" s="32">
        <v>7376.29</v>
      </c>
      <c r="H990" s="32">
        <v>7675</v>
      </c>
    </row>
    <row r="991" spans="1:8" ht="11.1" customHeight="1" x14ac:dyDescent="0.2">
      <c r="A991" s="46" t="s">
        <v>1323</v>
      </c>
      <c r="B991" s="44" t="s">
        <v>123</v>
      </c>
      <c r="C991" s="32">
        <v>9849.34</v>
      </c>
      <c r="D991" s="47">
        <v>26095.599999999999</v>
      </c>
      <c r="E991" s="32">
        <v>13937.51</v>
      </c>
      <c r="F991" s="32">
        <v>15000</v>
      </c>
      <c r="G991" s="32">
        <v>29047.86</v>
      </c>
      <c r="H991" s="32">
        <v>15000</v>
      </c>
    </row>
    <row r="992" spans="1:8" ht="11.1" customHeight="1" x14ac:dyDescent="0.2">
      <c r="A992" s="46" t="s">
        <v>1324</v>
      </c>
      <c r="B992" s="44" t="s">
        <v>125</v>
      </c>
      <c r="C992" s="32">
        <v>31664.89</v>
      </c>
      <c r="D992" s="47">
        <v>17735.39</v>
      </c>
      <c r="E992" s="32">
        <v>19405.330000000002</v>
      </c>
      <c r="F992" s="32">
        <v>30000</v>
      </c>
      <c r="G992" s="32">
        <v>14102.12</v>
      </c>
      <c r="H992" s="32">
        <v>30000</v>
      </c>
    </row>
    <row r="993" spans="1:8" ht="11.1" customHeight="1" x14ac:dyDescent="0.2">
      <c r="A993" s="46" t="s">
        <v>1325</v>
      </c>
      <c r="B993" s="44" t="s">
        <v>127</v>
      </c>
      <c r="C993" s="32">
        <v>7402.75</v>
      </c>
      <c r="D993" s="47">
        <v>977.9</v>
      </c>
      <c r="E993" s="32">
        <v>0</v>
      </c>
      <c r="F993" s="32">
        <v>3900</v>
      </c>
      <c r="G993" s="32">
        <v>499.99</v>
      </c>
      <c r="H993" s="32">
        <v>3000</v>
      </c>
    </row>
    <row r="994" spans="1:8" ht="11.1" customHeight="1" x14ac:dyDescent="0.2">
      <c r="A994" s="46" t="s">
        <v>1326</v>
      </c>
      <c r="B994" s="44" t="s">
        <v>252</v>
      </c>
      <c r="C994" s="32">
        <v>4570.33</v>
      </c>
      <c r="D994" s="47">
        <v>8069.76</v>
      </c>
      <c r="E994" s="32">
        <v>18597.3</v>
      </c>
      <c r="F994" s="32">
        <v>10000</v>
      </c>
      <c r="G994" s="32">
        <v>3973.13</v>
      </c>
      <c r="H994" s="32">
        <v>15000</v>
      </c>
    </row>
    <row r="995" spans="1:8" ht="11.1" customHeight="1" x14ac:dyDescent="0.2">
      <c r="A995" s="46" t="s">
        <v>1327</v>
      </c>
      <c r="B995" s="44" t="s">
        <v>129</v>
      </c>
      <c r="C995" s="32">
        <v>2627.93</v>
      </c>
      <c r="D995" s="47">
        <v>3219.39</v>
      </c>
      <c r="E995" s="32">
        <v>3389.84</v>
      </c>
      <c r="F995" s="32">
        <v>3627</v>
      </c>
      <c r="G995" s="32">
        <v>3699.23</v>
      </c>
      <c r="H995" s="32">
        <v>3267</v>
      </c>
    </row>
    <row r="996" spans="1:8" ht="11.1" customHeight="1" x14ac:dyDescent="0.2">
      <c r="A996" s="46" t="s">
        <v>1328</v>
      </c>
      <c r="B996" s="44" t="s">
        <v>133</v>
      </c>
      <c r="C996" s="32">
        <v>8706.43</v>
      </c>
      <c r="D996" s="47">
        <v>10255.32</v>
      </c>
      <c r="E996" s="32">
        <v>10112.74</v>
      </c>
      <c r="F996" s="32">
        <v>10955</v>
      </c>
      <c r="G996" s="32">
        <v>14952.16</v>
      </c>
      <c r="H996" s="32">
        <v>12532</v>
      </c>
    </row>
    <row r="997" spans="1:8" ht="11.1" customHeight="1" x14ac:dyDescent="0.2">
      <c r="A997" s="46" t="s">
        <v>1329</v>
      </c>
      <c r="B997" s="44" t="s">
        <v>135</v>
      </c>
      <c r="C997" s="32">
        <v>121316.72</v>
      </c>
      <c r="D997" s="47">
        <v>127512.86</v>
      </c>
      <c r="E997" s="32">
        <v>128397.23</v>
      </c>
      <c r="F997" s="32">
        <v>120000</v>
      </c>
      <c r="G997" s="32">
        <v>141295.73000000001</v>
      </c>
      <c r="H997" s="32">
        <v>140000</v>
      </c>
    </row>
    <row r="998" spans="1:8" ht="11.1" customHeight="1" x14ac:dyDescent="0.2">
      <c r="A998" s="46" t="s">
        <v>1330</v>
      </c>
      <c r="B998" s="44" t="s">
        <v>137</v>
      </c>
      <c r="C998" s="32">
        <v>14811.58</v>
      </c>
      <c r="D998" s="47">
        <v>19597.169999999998</v>
      </c>
      <c r="E998" s="32">
        <v>17319.39</v>
      </c>
      <c r="F998" s="32">
        <v>16350</v>
      </c>
      <c r="G998" s="32">
        <v>18527.21</v>
      </c>
      <c r="H998" s="32">
        <v>18481</v>
      </c>
    </row>
    <row r="999" spans="1:8" ht="11.1" customHeight="1" x14ac:dyDescent="0.2">
      <c r="A999" s="46" t="s">
        <v>1331</v>
      </c>
      <c r="B999" s="44" t="s">
        <v>203</v>
      </c>
      <c r="C999" s="32">
        <v>0</v>
      </c>
      <c r="D999" s="47">
        <v>0</v>
      </c>
      <c r="E999" s="32">
        <v>0</v>
      </c>
      <c r="F999" s="32">
        <v>20000</v>
      </c>
      <c r="G999" s="32">
        <v>5500</v>
      </c>
      <c r="H999" s="32">
        <v>0</v>
      </c>
    </row>
    <row r="1000" spans="1:8" ht="11.1" customHeight="1" x14ac:dyDescent="0.2">
      <c r="A1000" s="46" t="s">
        <v>1547</v>
      </c>
      <c r="B1000" s="44" t="s">
        <v>331</v>
      </c>
      <c r="C1000" s="32">
        <v>0</v>
      </c>
      <c r="D1000" s="47">
        <v>0</v>
      </c>
      <c r="E1000" s="32">
        <v>0</v>
      </c>
      <c r="F1000" s="32">
        <v>0</v>
      </c>
      <c r="G1000" s="32">
        <v>0</v>
      </c>
      <c r="H1000" s="32">
        <v>15000</v>
      </c>
    </row>
    <row r="1001" spans="1:8" ht="11.1" customHeight="1" x14ac:dyDescent="0.2">
      <c r="A1001" s="46" t="s">
        <v>1332</v>
      </c>
      <c r="B1001" s="44" t="s">
        <v>1031</v>
      </c>
      <c r="C1001" s="32">
        <v>0</v>
      </c>
      <c r="D1001" s="47">
        <v>0</v>
      </c>
      <c r="E1001" s="32">
        <v>0</v>
      </c>
      <c r="F1001" s="32">
        <v>0</v>
      </c>
      <c r="G1001" s="32">
        <v>0</v>
      </c>
      <c r="H1001" s="32">
        <v>0</v>
      </c>
    </row>
    <row r="1002" spans="1:8" ht="11.1" customHeight="1" x14ac:dyDescent="0.2">
      <c r="A1002" s="46" t="s">
        <v>1333</v>
      </c>
      <c r="B1002" s="44" t="s">
        <v>360</v>
      </c>
      <c r="C1002" s="32">
        <v>0</v>
      </c>
      <c r="D1002" s="47">
        <v>0</v>
      </c>
      <c r="E1002" s="32">
        <v>0</v>
      </c>
      <c r="F1002" s="32">
        <v>0</v>
      </c>
      <c r="G1002" s="32">
        <v>0</v>
      </c>
      <c r="H1002" s="32">
        <v>0</v>
      </c>
    </row>
    <row r="1003" spans="1:8" ht="11.1" customHeight="1" x14ac:dyDescent="0.2">
      <c r="A1003" s="46" t="s">
        <v>1334</v>
      </c>
      <c r="B1003" s="44" t="s">
        <v>801</v>
      </c>
      <c r="C1003" s="32">
        <v>0</v>
      </c>
      <c r="D1003" s="47">
        <v>0</v>
      </c>
      <c r="E1003" s="32">
        <v>0</v>
      </c>
      <c r="F1003" s="32">
        <v>0</v>
      </c>
      <c r="G1003" s="32">
        <v>0</v>
      </c>
      <c r="H1003" s="32">
        <v>0</v>
      </c>
    </row>
    <row r="1004" spans="1:8" ht="11.1" customHeight="1" x14ac:dyDescent="0.2">
      <c r="A1004" s="46" t="s">
        <v>1335</v>
      </c>
      <c r="B1004" s="44" t="s">
        <v>427</v>
      </c>
      <c r="C1004" s="32">
        <v>0</v>
      </c>
      <c r="D1004" s="47">
        <v>0</v>
      </c>
      <c r="E1004" s="32">
        <v>0</v>
      </c>
      <c r="F1004" s="32">
        <v>10000</v>
      </c>
      <c r="G1004" s="32">
        <v>15775</v>
      </c>
      <c r="H1004" s="32">
        <v>0</v>
      </c>
    </row>
    <row r="1005" spans="1:8" ht="11.1" customHeight="1" x14ac:dyDescent="0.2">
      <c r="A1005" s="46" t="s">
        <v>1336</v>
      </c>
      <c r="B1005" s="44" t="s">
        <v>1337</v>
      </c>
      <c r="C1005" s="32">
        <v>0</v>
      </c>
      <c r="D1005" s="47">
        <v>0</v>
      </c>
      <c r="E1005" s="32">
        <v>0</v>
      </c>
      <c r="F1005" s="32">
        <v>0</v>
      </c>
      <c r="G1005" s="32">
        <v>0</v>
      </c>
      <c r="H1005" s="32">
        <v>0</v>
      </c>
    </row>
    <row r="1006" spans="1:8" ht="11.1" customHeight="1" x14ac:dyDescent="0.2">
      <c r="A1006" s="46" t="s">
        <v>1338</v>
      </c>
      <c r="B1006" s="44" t="s">
        <v>1339</v>
      </c>
      <c r="C1006" s="32">
        <v>0</v>
      </c>
      <c r="D1006" s="47">
        <v>0</v>
      </c>
      <c r="E1006" s="32">
        <v>0</v>
      </c>
      <c r="F1006" s="32">
        <v>0</v>
      </c>
      <c r="G1006" s="32">
        <v>0</v>
      </c>
      <c r="H1006" s="32">
        <v>0</v>
      </c>
    </row>
    <row r="1007" spans="1:8" ht="11.1" customHeight="1" x14ac:dyDescent="0.2">
      <c r="A1007" s="46" t="s">
        <v>1340</v>
      </c>
      <c r="B1007" s="44" t="s">
        <v>1341</v>
      </c>
      <c r="C1007" s="32">
        <v>0</v>
      </c>
      <c r="D1007" s="47">
        <v>0</v>
      </c>
      <c r="E1007" s="32">
        <v>0</v>
      </c>
      <c r="F1007" s="32">
        <v>0</v>
      </c>
      <c r="G1007" s="32">
        <v>0</v>
      </c>
      <c r="H1007" s="32">
        <v>0</v>
      </c>
    </row>
    <row r="1008" spans="1:8" ht="11.1" customHeight="1" x14ac:dyDescent="0.2">
      <c r="A1008" s="46" t="s">
        <v>1342</v>
      </c>
      <c r="B1008" s="44" t="s">
        <v>1343</v>
      </c>
      <c r="C1008" s="32">
        <v>0</v>
      </c>
      <c r="D1008" s="47">
        <v>0</v>
      </c>
      <c r="E1008" s="32">
        <v>0</v>
      </c>
      <c r="F1008" s="32">
        <v>0</v>
      </c>
      <c r="G1008" s="32">
        <v>0</v>
      </c>
      <c r="H1008" s="32">
        <v>0</v>
      </c>
    </row>
    <row r="1009" spans="1:8" ht="11.1" customHeight="1" x14ac:dyDescent="0.2">
      <c r="A1009" s="46" t="s">
        <v>1344</v>
      </c>
      <c r="B1009" s="44" t="s">
        <v>1106</v>
      </c>
      <c r="C1009" s="32">
        <v>111800.51</v>
      </c>
      <c r="D1009" s="47">
        <v>113223.73</v>
      </c>
      <c r="E1009" s="32">
        <v>120411.47</v>
      </c>
      <c r="F1009" s="32">
        <v>0</v>
      </c>
      <c r="G1009" s="32">
        <v>0</v>
      </c>
      <c r="H1009" s="32">
        <v>0</v>
      </c>
    </row>
    <row r="1010" spans="1:8" ht="11.1" customHeight="1" x14ac:dyDescent="0.2">
      <c r="A1010" s="46" t="s">
        <v>1345</v>
      </c>
      <c r="B1010" s="44" t="s">
        <v>1346</v>
      </c>
      <c r="C1010" s="32">
        <v>17837.34</v>
      </c>
      <c r="D1010" s="47">
        <v>-12500</v>
      </c>
      <c r="E1010" s="32">
        <v>0</v>
      </c>
      <c r="F1010" s="32">
        <v>0</v>
      </c>
      <c r="G1010" s="32">
        <v>0</v>
      </c>
      <c r="H1010" s="32">
        <v>0</v>
      </c>
    </row>
    <row r="1011" spans="1:8" ht="11.1" customHeight="1" x14ac:dyDescent="0.2">
      <c r="A1011" s="46" t="s">
        <v>1347</v>
      </c>
      <c r="B1011" s="44" t="s">
        <v>139</v>
      </c>
      <c r="C1011" s="32">
        <v>64981.67</v>
      </c>
      <c r="D1011" s="47">
        <v>43290.04</v>
      </c>
      <c r="E1011" s="32">
        <v>52059.61</v>
      </c>
      <c r="F1011" s="32">
        <v>57874.28</v>
      </c>
      <c r="G1011" s="32">
        <v>46086.11</v>
      </c>
      <c r="H1011" s="32">
        <v>54409.58</v>
      </c>
    </row>
    <row r="1012" spans="1:8" ht="11.1" customHeight="1" x14ac:dyDescent="0.2">
      <c r="A1012" s="46" t="s">
        <v>1348</v>
      </c>
      <c r="B1012" s="44" t="s">
        <v>212</v>
      </c>
      <c r="C1012" s="32">
        <v>9912.18</v>
      </c>
      <c r="D1012" s="47">
        <v>9570.6299999999992</v>
      </c>
      <c r="E1012" s="32">
        <v>11281.78</v>
      </c>
      <c r="F1012" s="32">
        <v>11916.97</v>
      </c>
      <c r="G1012" s="32">
        <v>12075.65</v>
      </c>
      <c r="H1012" s="32">
        <v>11741.02</v>
      </c>
    </row>
    <row r="1013" spans="1:8" ht="11.1" customHeight="1" x14ac:dyDescent="0.2">
      <c r="A1013" s="46" t="s">
        <v>1349</v>
      </c>
      <c r="B1013" s="44" t="s">
        <v>141</v>
      </c>
      <c r="C1013" s="32">
        <v>220751.29</v>
      </c>
      <c r="D1013" s="47">
        <v>230718.19</v>
      </c>
      <c r="E1013" s="32">
        <v>252614.39</v>
      </c>
      <c r="F1013" s="32">
        <v>263340</v>
      </c>
      <c r="G1013" s="32">
        <v>263627.27</v>
      </c>
      <c r="H1013" s="32">
        <v>276394</v>
      </c>
    </row>
    <row r="1014" spans="1:8" ht="11.1" customHeight="1" x14ac:dyDescent="0.2">
      <c r="A1014" s="46" t="s">
        <v>1350</v>
      </c>
      <c r="B1014" s="44" t="s">
        <v>1351</v>
      </c>
      <c r="C1014" s="32">
        <v>0</v>
      </c>
      <c r="D1014" s="47">
        <v>0</v>
      </c>
      <c r="E1014" s="32">
        <v>0</v>
      </c>
      <c r="F1014" s="32">
        <v>0</v>
      </c>
      <c r="G1014" s="32">
        <v>0</v>
      </c>
      <c r="H1014" s="32">
        <v>0</v>
      </c>
    </row>
    <row r="1015" spans="1:8" ht="11.1" customHeight="1" x14ac:dyDescent="0.2">
      <c r="A1015" s="46" t="s">
        <v>1352</v>
      </c>
      <c r="B1015" s="44" t="s">
        <v>117</v>
      </c>
      <c r="C1015" s="32">
        <v>160137.03</v>
      </c>
      <c r="D1015" s="47">
        <v>169552.67</v>
      </c>
      <c r="E1015" s="32">
        <v>165272.19</v>
      </c>
      <c r="F1015" s="32">
        <v>170612</v>
      </c>
      <c r="G1015" s="32">
        <v>170610.92</v>
      </c>
      <c r="H1015" s="32">
        <v>352089</v>
      </c>
    </row>
    <row r="1016" spans="1:8" ht="11.1" customHeight="1" x14ac:dyDescent="0.2">
      <c r="A1016" s="46" t="s">
        <v>1353</v>
      </c>
      <c r="B1016" s="44" t="s">
        <v>121</v>
      </c>
      <c r="C1016" s="32">
        <v>20728.11</v>
      </c>
      <c r="D1016" s="47">
        <v>22646.47</v>
      </c>
      <c r="E1016" s="32">
        <v>30245.72</v>
      </c>
      <c r="F1016" s="32">
        <v>30139</v>
      </c>
      <c r="G1016" s="32">
        <v>103185.42</v>
      </c>
      <c r="H1016" s="32">
        <v>30139</v>
      </c>
    </row>
    <row r="1017" spans="1:8" ht="11.1" customHeight="1" x14ac:dyDescent="0.2">
      <c r="A1017" s="46" t="s">
        <v>1354</v>
      </c>
      <c r="B1017" s="44" t="s">
        <v>1355</v>
      </c>
      <c r="C1017" s="32">
        <v>35000</v>
      </c>
      <c r="D1017" s="47">
        <v>0</v>
      </c>
      <c r="E1017" s="32">
        <v>0</v>
      </c>
      <c r="F1017" s="32">
        <v>0</v>
      </c>
      <c r="G1017" s="32">
        <v>0</v>
      </c>
      <c r="H1017" s="32">
        <v>0</v>
      </c>
    </row>
    <row r="1018" spans="1:8" ht="11.1" customHeight="1" x14ac:dyDescent="0.2">
      <c r="A1018" s="46" t="s">
        <v>1356</v>
      </c>
      <c r="B1018" s="44" t="s">
        <v>1357</v>
      </c>
      <c r="C1018" s="32">
        <v>0</v>
      </c>
      <c r="D1018" s="47">
        <v>50000</v>
      </c>
      <c r="E1018" s="32">
        <v>0</v>
      </c>
      <c r="F1018" s="32">
        <v>0</v>
      </c>
      <c r="G1018" s="32">
        <v>0</v>
      </c>
      <c r="H1018" s="32">
        <v>0</v>
      </c>
    </row>
    <row r="1019" spans="1:8" ht="11.1" customHeight="1" x14ac:dyDescent="0.2">
      <c r="A1019" s="46" t="s">
        <v>1358</v>
      </c>
      <c r="B1019" s="44" t="s">
        <v>1359</v>
      </c>
      <c r="C1019" s="32">
        <v>0</v>
      </c>
      <c r="D1019" s="47">
        <v>50000</v>
      </c>
      <c r="E1019" s="32">
        <v>0</v>
      </c>
      <c r="F1019" s="32">
        <v>0</v>
      </c>
      <c r="G1019" s="32">
        <v>0</v>
      </c>
      <c r="H1019" s="32">
        <v>0</v>
      </c>
    </row>
    <row r="1020" spans="1:8" ht="11.1" customHeight="1" x14ac:dyDescent="0.2">
      <c r="A1020" s="46" t="s">
        <v>1360</v>
      </c>
      <c r="B1020" s="44" t="s">
        <v>791</v>
      </c>
      <c r="C1020" s="32">
        <v>0</v>
      </c>
      <c r="D1020" s="47">
        <v>30000</v>
      </c>
      <c r="E1020" s="32">
        <v>40538.199999999997</v>
      </c>
      <c r="F1020" s="32">
        <v>50000</v>
      </c>
      <c r="G1020" s="32">
        <v>0</v>
      </c>
      <c r="H1020" s="32">
        <v>0</v>
      </c>
    </row>
    <row r="1021" spans="1:8" ht="11.1" customHeight="1" x14ac:dyDescent="0.2">
      <c r="A1021" s="46" t="s">
        <v>1361</v>
      </c>
      <c r="B1021" s="44" t="s">
        <v>1362</v>
      </c>
      <c r="C1021" s="32">
        <v>0</v>
      </c>
      <c r="D1021" s="47">
        <v>0</v>
      </c>
      <c r="E1021" s="32">
        <v>0</v>
      </c>
      <c r="F1021" s="32">
        <v>0</v>
      </c>
      <c r="G1021" s="32">
        <v>0</v>
      </c>
      <c r="H1021" s="32">
        <v>0</v>
      </c>
    </row>
    <row r="1022" spans="1:8" ht="11.1" customHeight="1" x14ac:dyDescent="0.2">
      <c r="A1022" s="46" t="s">
        <v>1363</v>
      </c>
      <c r="B1022" s="44" t="s">
        <v>141</v>
      </c>
      <c r="C1022" s="32">
        <v>72338.240000000005</v>
      </c>
      <c r="D1022" s="47">
        <v>73042.320000000007</v>
      </c>
      <c r="E1022" s="32">
        <v>77106.33</v>
      </c>
      <c r="F1022" s="32">
        <v>80380</v>
      </c>
      <c r="G1022" s="32">
        <v>80170.2</v>
      </c>
      <c r="H1022" s="32">
        <v>55580</v>
      </c>
    </row>
    <row r="1023" spans="1:8" ht="11.1" customHeight="1" x14ac:dyDescent="0.2">
      <c r="A1023" s="46" t="s">
        <v>1364</v>
      </c>
      <c r="B1023" s="44" t="s">
        <v>1365</v>
      </c>
      <c r="C1023" s="32">
        <v>69855.12</v>
      </c>
      <c r="D1023" s="47">
        <v>74942.52</v>
      </c>
      <c r="E1023" s="32">
        <v>72610.05</v>
      </c>
      <c r="F1023" s="32">
        <v>71247</v>
      </c>
      <c r="G1023" s="32">
        <v>71246.16</v>
      </c>
      <c r="H1023" s="32">
        <v>73715</v>
      </c>
    </row>
    <row r="1024" spans="1:8" ht="11.1" customHeight="1" x14ac:dyDescent="0.2">
      <c r="A1024" s="46" t="s">
        <v>1366</v>
      </c>
      <c r="B1024" s="44" t="s">
        <v>141</v>
      </c>
      <c r="C1024" s="32">
        <v>704678.16</v>
      </c>
      <c r="D1024" s="47">
        <v>709554.08</v>
      </c>
      <c r="E1024" s="32">
        <v>749034.32</v>
      </c>
      <c r="F1024" s="32">
        <v>663838</v>
      </c>
      <c r="G1024" s="32">
        <v>662106.5</v>
      </c>
      <c r="H1024" s="32">
        <v>776806</v>
      </c>
    </row>
    <row r="1025" spans="1:8" ht="11.1" customHeight="1" x14ac:dyDescent="0.2">
      <c r="A1025" s="46" t="s">
        <v>1367</v>
      </c>
      <c r="B1025" s="44" t="s">
        <v>1368</v>
      </c>
      <c r="C1025" s="32">
        <v>0</v>
      </c>
      <c r="D1025" s="47">
        <v>327689.74</v>
      </c>
      <c r="E1025" s="32">
        <v>328428.52</v>
      </c>
      <c r="F1025" s="32">
        <v>369284</v>
      </c>
      <c r="G1025" s="32">
        <v>351688</v>
      </c>
      <c r="H1025" s="41">
        <v>382281</v>
      </c>
    </row>
    <row r="1026" spans="1:8" ht="11.1" customHeight="1" x14ac:dyDescent="0.2">
      <c r="A1026" s="46" t="s">
        <v>1369</v>
      </c>
      <c r="B1026" s="44" t="s">
        <v>1370</v>
      </c>
      <c r="C1026" s="32">
        <v>701838.51</v>
      </c>
      <c r="D1026" s="47">
        <v>389650.55</v>
      </c>
      <c r="E1026" s="32">
        <v>378439.28</v>
      </c>
      <c r="F1026" s="32">
        <v>338947</v>
      </c>
      <c r="G1026" s="32">
        <v>355390.96</v>
      </c>
      <c r="H1026" s="41">
        <v>394525</v>
      </c>
    </row>
    <row r="1027" spans="1:8" ht="11.1" customHeight="1" x14ac:dyDescent="0.2">
      <c r="A1027" s="46" t="s">
        <v>1371</v>
      </c>
      <c r="B1027" s="44" t="s">
        <v>369</v>
      </c>
      <c r="C1027" s="32">
        <v>0</v>
      </c>
      <c r="D1027" s="47">
        <v>0</v>
      </c>
      <c r="E1027" s="32">
        <v>0</v>
      </c>
      <c r="F1027" s="32">
        <v>0</v>
      </c>
      <c r="G1027" s="32">
        <v>0</v>
      </c>
      <c r="H1027" s="32">
        <v>0</v>
      </c>
    </row>
    <row r="1028" spans="1:8" ht="11.1" customHeight="1" x14ac:dyDescent="0.2">
      <c r="A1028" s="46" t="s">
        <v>1372</v>
      </c>
      <c r="B1028" s="44" t="s">
        <v>141</v>
      </c>
      <c r="C1028" s="32">
        <v>21201.93</v>
      </c>
      <c r="D1028" s="47">
        <v>20869.09</v>
      </c>
      <c r="E1028" s="32">
        <v>22029.96</v>
      </c>
      <c r="F1028" s="32">
        <v>22493</v>
      </c>
      <c r="G1028" s="32">
        <v>22600.25</v>
      </c>
      <c r="H1028" s="32">
        <v>18500</v>
      </c>
    </row>
    <row r="1029" spans="1:8" ht="11.1" customHeight="1" x14ac:dyDescent="0.2">
      <c r="A1029" s="46" t="s">
        <v>1373</v>
      </c>
      <c r="B1029" s="44" t="s">
        <v>117</v>
      </c>
      <c r="C1029" s="32">
        <v>20800</v>
      </c>
      <c r="D1029" s="47">
        <v>21300</v>
      </c>
      <c r="E1029" s="32">
        <v>21800</v>
      </c>
      <c r="F1029" s="32">
        <v>21800</v>
      </c>
      <c r="G1029" s="32">
        <v>21800</v>
      </c>
      <c r="H1029" s="32">
        <v>22300</v>
      </c>
    </row>
    <row r="1030" spans="1:8" ht="11.1" customHeight="1" x14ac:dyDescent="0.2">
      <c r="A1030" s="46" t="s">
        <v>1374</v>
      </c>
      <c r="B1030" s="44" t="s">
        <v>141</v>
      </c>
      <c r="C1030" s="32">
        <v>160889.57999999999</v>
      </c>
      <c r="D1030" s="47">
        <v>162482.13</v>
      </c>
      <c r="E1030" s="32">
        <v>171522.82</v>
      </c>
      <c r="F1030" s="32">
        <v>178806</v>
      </c>
      <c r="G1030" s="32">
        <v>178339.64</v>
      </c>
      <c r="H1030" s="32">
        <v>98929</v>
      </c>
    </row>
    <row r="1031" spans="1:8" ht="11.1" customHeight="1" x14ac:dyDescent="0.2">
      <c r="A1031" s="46" t="s">
        <v>1375</v>
      </c>
      <c r="B1031" s="44" t="s">
        <v>68</v>
      </c>
      <c r="C1031" s="32">
        <v>25112.27</v>
      </c>
      <c r="D1031" s="47">
        <v>12872.1</v>
      </c>
      <c r="E1031" s="32">
        <v>32828.6</v>
      </c>
      <c r="F1031" s="32">
        <v>32041.1</v>
      </c>
      <c r="G1031" s="32">
        <v>35697.550000000003</v>
      </c>
      <c r="H1031" s="32">
        <v>26000</v>
      </c>
    </row>
    <row r="1032" spans="1:8" ht="11.1" customHeight="1" x14ac:dyDescent="0.2">
      <c r="A1032" s="46" t="s">
        <v>1376</v>
      </c>
      <c r="B1032" s="44" t="s">
        <v>80</v>
      </c>
      <c r="C1032" s="32">
        <v>3141.29</v>
      </c>
      <c r="D1032" s="47">
        <v>1222.0899999999999</v>
      </c>
      <c r="E1032" s="32">
        <v>855.13</v>
      </c>
      <c r="F1032" s="32">
        <v>3500</v>
      </c>
      <c r="G1032" s="32">
        <v>1019.14</v>
      </c>
      <c r="H1032" s="32">
        <v>3500</v>
      </c>
    </row>
    <row r="1033" spans="1:8" ht="11.1" customHeight="1" x14ac:dyDescent="0.2">
      <c r="A1033" s="46" t="s">
        <v>1377</v>
      </c>
      <c r="B1033" s="44" t="s">
        <v>94</v>
      </c>
      <c r="C1033" s="32">
        <v>192.01</v>
      </c>
      <c r="D1033" s="47">
        <v>239.75</v>
      </c>
      <c r="E1033" s="32">
        <v>806.4</v>
      </c>
      <c r="F1033" s="32">
        <v>807</v>
      </c>
      <c r="G1033" s="32">
        <v>806.4</v>
      </c>
      <c r="H1033" s="32">
        <v>0</v>
      </c>
    </row>
    <row r="1034" spans="1:8" ht="11.1" customHeight="1" x14ac:dyDescent="0.2">
      <c r="A1034" s="46" t="s">
        <v>1378</v>
      </c>
      <c r="B1034" s="44" t="s">
        <v>100</v>
      </c>
      <c r="C1034" s="32">
        <v>6075</v>
      </c>
      <c r="D1034" s="47">
        <v>0</v>
      </c>
      <c r="E1034" s="32">
        <v>1598.52</v>
      </c>
      <c r="F1034" s="32">
        <v>6000</v>
      </c>
      <c r="G1034" s="32">
        <v>2308.86</v>
      </c>
      <c r="H1034" s="32">
        <v>6000</v>
      </c>
    </row>
    <row r="1035" spans="1:8" ht="11.1" customHeight="1" x14ac:dyDescent="0.2">
      <c r="A1035" s="46" t="s">
        <v>1379</v>
      </c>
      <c r="B1035" s="44" t="s">
        <v>104</v>
      </c>
      <c r="C1035" s="32">
        <v>649</v>
      </c>
      <c r="D1035" s="47">
        <v>0</v>
      </c>
      <c r="E1035" s="32">
        <v>0</v>
      </c>
      <c r="F1035" s="32">
        <v>395</v>
      </c>
      <c r="G1035" s="32">
        <v>0</v>
      </c>
      <c r="H1035" s="32">
        <v>0</v>
      </c>
    </row>
    <row r="1036" spans="1:8" ht="11.1" customHeight="1" x14ac:dyDescent="0.2">
      <c r="A1036" s="46" t="s">
        <v>1380</v>
      </c>
      <c r="B1036" s="44" t="s">
        <v>106</v>
      </c>
      <c r="C1036" s="32">
        <v>75</v>
      </c>
      <c r="D1036" s="47">
        <v>65</v>
      </c>
      <c r="E1036" s="32">
        <v>333.55</v>
      </c>
      <c r="F1036" s="32">
        <v>650</v>
      </c>
      <c r="G1036" s="32">
        <v>250</v>
      </c>
      <c r="H1036" s="32">
        <v>650</v>
      </c>
    </row>
    <row r="1037" spans="1:8" ht="11.1" customHeight="1" x14ac:dyDescent="0.2">
      <c r="A1037" s="46" t="s">
        <v>1381</v>
      </c>
      <c r="B1037" s="44" t="s">
        <v>109</v>
      </c>
      <c r="C1037" s="32">
        <v>8232.9699999999993</v>
      </c>
      <c r="D1037" s="47">
        <v>643.84</v>
      </c>
      <c r="E1037" s="32">
        <v>8551.68</v>
      </c>
      <c r="F1037" s="32">
        <v>8181.71</v>
      </c>
      <c r="G1037" s="32">
        <v>8181.71</v>
      </c>
      <c r="H1037" s="32">
        <v>5650.55</v>
      </c>
    </row>
    <row r="1038" spans="1:8" ht="11.1" customHeight="1" x14ac:dyDescent="0.2">
      <c r="A1038" s="46" t="s">
        <v>1382</v>
      </c>
      <c r="B1038" s="44" t="s">
        <v>1383</v>
      </c>
      <c r="C1038" s="32">
        <v>74217.25</v>
      </c>
      <c r="D1038" s="47">
        <v>57546.25</v>
      </c>
      <c r="E1038" s="32">
        <v>51231</v>
      </c>
      <c r="F1038" s="32">
        <v>85000</v>
      </c>
      <c r="G1038" s="32">
        <v>48847</v>
      </c>
      <c r="H1038" s="32">
        <v>80000</v>
      </c>
    </row>
    <row r="1039" spans="1:8" ht="11.1" customHeight="1" x14ac:dyDescent="0.2">
      <c r="A1039" s="46" t="s">
        <v>1384</v>
      </c>
      <c r="B1039" s="44" t="s">
        <v>1385</v>
      </c>
      <c r="C1039" s="32">
        <v>37886.160000000003</v>
      </c>
      <c r="D1039" s="47">
        <v>39709.199999999997</v>
      </c>
      <c r="E1039" s="32">
        <v>39271.440000000002</v>
      </c>
      <c r="F1039" s="32">
        <v>38912</v>
      </c>
      <c r="G1039" s="32">
        <v>38911.68</v>
      </c>
      <c r="H1039" s="32">
        <v>39566</v>
      </c>
    </row>
    <row r="1040" spans="1:8" ht="11.1" customHeight="1" x14ac:dyDescent="0.2">
      <c r="A1040" s="46" t="s">
        <v>1386</v>
      </c>
      <c r="B1040" s="44" t="s">
        <v>117</v>
      </c>
      <c r="C1040" s="32">
        <v>2800</v>
      </c>
      <c r="D1040" s="47">
        <v>2800</v>
      </c>
      <c r="E1040" s="32">
        <v>2800</v>
      </c>
      <c r="F1040" s="32">
        <v>2800</v>
      </c>
      <c r="G1040" s="32">
        <v>2800</v>
      </c>
      <c r="H1040" s="32">
        <v>2800</v>
      </c>
    </row>
    <row r="1041" spans="1:8" ht="11.1" customHeight="1" x14ac:dyDescent="0.2">
      <c r="A1041" s="46" t="s">
        <v>1387</v>
      </c>
      <c r="B1041" s="44" t="s">
        <v>119</v>
      </c>
      <c r="C1041" s="32">
        <v>1361.99</v>
      </c>
      <c r="D1041" s="47">
        <v>1261.5</v>
      </c>
      <c r="E1041" s="32">
        <v>20</v>
      </c>
      <c r="F1041" s="32">
        <v>1500</v>
      </c>
      <c r="G1041" s="32">
        <v>1070.96</v>
      </c>
      <c r="H1041" s="32">
        <v>1500</v>
      </c>
    </row>
    <row r="1042" spans="1:8" ht="11.1" customHeight="1" x14ac:dyDescent="0.2">
      <c r="A1042" s="46" t="s">
        <v>1388</v>
      </c>
      <c r="B1042" s="44" t="s">
        <v>125</v>
      </c>
      <c r="C1042" s="32">
        <v>1395.81</v>
      </c>
      <c r="D1042" s="47">
        <v>1998.06</v>
      </c>
      <c r="E1042" s="32">
        <v>2253.54</v>
      </c>
      <c r="F1042" s="32">
        <v>4000</v>
      </c>
      <c r="G1042" s="32">
        <v>2695.57</v>
      </c>
      <c r="H1042" s="32">
        <v>4000</v>
      </c>
    </row>
    <row r="1043" spans="1:8" ht="11.1" customHeight="1" x14ac:dyDescent="0.2">
      <c r="A1043" s="46" t="s">
        <v>1389</v>
      </c>
      <c r="B1043" s="44" t="s">
        <v>1390</v>
      </c>
      <c r="C1043" s="32">
        <v>0</v>
      </c>
      <c r="D1043" s="47">
        <v>0</v>
      </c>
      <c r="E1043" s="32">
        <v>0</v>
      </c>
      <c r="F1043" s="32">
        <v>0</v>
      </c>
      <c r="G1043" s="32">
        <v>0</v>
      </c>
      <c r="H1043" s="32">
        <v>0</v>
      </c>
    </row>
    <row r="1044" spans="1:8" ht="11.1" customHeight="1" x14ac:dyDescent="0.2">
      <c r="A1044" s="46" t="s">
        <v>1391</v>
      </c>
      <c r="B1044" s="44" t="s">
        <v>141</v>
      </c>
      <c r="C1044" s="32">
        <v>331963.78000000003</v>
      </c>
      <c r="D1044" s="47">
        <v>335377.83</v>
      </c>
      <c r="E1044" s="32">
        <v>336656.93</v>
      </c>
      <c r="F1044" s="32">
        <v>342178</v>
      </c>
      <c r="G1044" s="32">
        <v>340403.04</v>
      </c>
      <c r="H1044" s="32">
        <v>352977</v>
      </c>
    </row>
    <row r="1045" spans="1:8" ht="11.1" customHeight="1" x14ac:dyDescent="0.2">
      <c r="A1045" s="46" t="s">
        <v>1392</v>
      </c>
      <c r="B1045" s="44" t="s">
        <v>1351</v>
      </c>
      <c r="C1045" s="32">
        <v>0</v>
      </c>
      <c r="D1045" s="47">
        <v>0</v>
      </c>
      <c r="E1045" s="32">
        <v>0</v>
      </c>
      <c r="F1045" s="32">
        <v>0</v>
      </c>
      <c r="G1045" s="32">
        <v>0</v>
      </c>
      <c r="H1045" s="32">
        <v>0</v>
      </c>
    </row>
    <row r="1046" spans="1:8" ht="11.1" customHeight="1" x14ac:dyDescent="0.2">
      <c r="A1046" s="46" t="s">
        <v>1393</v>
      </c>
      <c r="B1046" s="44" t="s">
        <v>117</v>
      </c>
      <c r="C1046" s="32">
        <v>475</v>
      </c>
      <c r="D1046" s="47">
        <v>475</v>
      </c>
      <c r="E1046" s="32">
        <v>475</v>
      </c>
      <c r="F1046" s="32">
        <v>495</v>
      </c>
      <c r="G1046" s="32">
        <v>475</v>
      </c>
      <c r="H1046" s="32">
        <v>475</v>
      </c>
    </row>
    <row r="1047" spans="1:8" ht="11.1" customHeight="1" x14ac:dyDescent="0.2">
      <c r="A1047" s="46" t="s">
        <v>1394</v>
      </c>
      <c r="B1047" s="44" t="s">
        <v>1395</v>
      </c>
      <c r="C1047" s="32">
        <v>100000</v>
      </c>
      <c r="D1047" s="47">
        <v>110000</v>
      </c>
      <c r="E1047" s="32">
        <v>120000</v>
      </c>
      <c r="F1047" s="32">
        <v>130000</v>
      </c>
      <c r="G1047" s="32">
        <v>130000</v>
      </c>
      <c r="H1047" s="32">
        <v>140000</v>
      </c>
    </row>
    <row r="1048" spans="1:8" ht="11.1" customHeight="1" x14ac:dyDescent="0.2">
      <c r="A1048" s="46" t="s">
        <v>1396</v>
      </c>
      <c r="B1048" s="44" t="s">
        <v>1397</v>
      </c>
      <c r="C1048" s="32">
        <v>222077.5</v>
      </c>
      <c r="D1048" s="47">
        <v>219077.5</v>
      </c>
      <c r="E1048" s="32">
        <v>215777.5</v>
      </c>
      <c r="F1048" s="32">
        <v>212178</v>
      </c>
      <c r="G1048" s="32">
        <v>212177.5</v>
      </c>
      <c r="H1048" s="32">
        <v>208277.5</v>
      </c>
    </row>
    <row r="1049" spans="1:8" ht="11.1" customHeight="1" x14ac:dyDescent="0.2">
      <c r="A1049" s="46" t="s">
        <v>1398</v>
      </c>
      <c r="B1049" s="44" t="s">
        <v>57</v>
      </c>
      <c r="C1049" s="32">
        <v>8515.27</v>
      </c>
      <c r="D1049" s="47">
        <v>8517.48</v>
      </c>
      <c r="E1049" s="32">
        <v>50593.05</v>
      </c>
      <c r="F1049" s="32">
        <v>12250</v>
      </c>
      <c r="G1049" s="32">
        <v>41341.58</v>
      </c>
      <c r="H1049" s="32">
        <v>9000</v>
      </c>
    </row>
    <row r="1050" spans="1:8" ht="11.1" customHeight="1" x14ac:dyDescent="0.2">
      <c r="A1050" s="46" t="s">
        <v>1399</v>
      </c>
      <c r="B1050" s="44" t="s">
        <v>150</v>
      </c>
      <c r="C1050" s="32">
        <v>398500</v>
      </c>
      <c r="D1050" s="47">
        <v>0</v>
      </c>
      <c r="E1050" s="32">
        <v>0</v>
      </c>
      <c r="F1050" s="32">
        <v>0</v>
      </c>
      <c r="G1050" s="32">
        <v>60000</v>
      </c>
      <c r="H1050" s="32">
        <v>0</v>
      </c>
    </row>
    <row r="1051" spans="1:8" ht="11.1" customHeight="1" x14ac:dyDescent="0.2">
      <c r="A1051" s="46" t="s">
        <v>1400</v>
      </c>
      <c r="B1051" s="44" t="s">
        <v>152</v>
      </c>
      <c r="C1051" s="32">
        <v>0</v>
      </c>
      <c r="D1051" s="47">
        <v>2200</v>
      </c>
      <c r="E1051" s="32">
        <v>0</v>
      </c>
      <c r="F1051" s="32">
        <v>0</v>
      </c>
      <c r="G1051" s="32">
        <v>0</v>
      </c>
      <c r="H1051" s="32">
        <v>0</v>
      </c>
    </row>
    <row r="1052" spans="1:8" ht="11.1" customHeight="1" x14ac:dyDescent="0.2">
      <c r="A1052" s="46" t="s">
        <v>1401</v>
      </c>
      <c r="B1052" s="44" t="s">
        <v>1355</v>
      </c>
      <c r="C1052" s="32">
        <v>565016.6</v>
      </c>
      <c r="D1052" s="47">
        <v>0</v>
      </c>
      <c r="E1052" s="32">
        <v>0</v>
      </c>
      <c r="F1052" s="32">
        <v>0</v>
      </c>
      <c r="G1052" s="32">
        <v>0</v>
      </c>
      <c r="H1052" s="32">
        <v>0</v>
      </c>
    </row>
    <row r="1053" spans="1:8" ht="11.1" customHeight="1" x14ac:dyDescent="0.2">
      <c r="A1053" s="46" t="s">
        <v>1402</v>
      </c>
      <c r="B1053" s="44" t="s">
        <v>1357</v>
      </c>
      <c r="C1053" s="32">
        <v>0</v>
      </c>
      <c r="D1053" s="47">
        <v>946201.36</v>
      </c>
      <c r="E1053" s="32">
        <v>1204.3399999999999</v>
      </c>
      <c r="F1053" s="32">
        <v>0</v>
      </c>
      <c r="G1053" s="32">
        <v>0</v>
      </c>
      <c r="H1053" s="32">
        <v>0</v>
      </c>
    </row>
    <row r="1054" spans="1:8" ht="11.1" customHeight="1" x14ac:dyDescent="0.2">
      <c r="A1054" s="46" t="s">
        <v>1403</v>
      </c>
      <c r="B1054" s="44" t="s">
        <v>1404</v>
      </c>
      <c r="C1054" s="32">
        <v>253220.42</v>
      </c>
      <c r="D1054" s="47">
        <v>1079303.42</v>
      </c>
      <c r="E1054" s="32">
        <v>26772.48</v>
      </c>
      <c r="F1054" s="32">
        <v>20000</v>
      </c>
      <c r="G1054" s="32">
        <v>0</v>
      </c>
      <c r="H1054" s="32">
        <v>0</v>
      </c>
    </row>
    <row r="1055" spans="1:8" ht="11.1" customHeight="1" x14ac:dyDescent="0.2">
      <c r="A1055" s="46" t="s">
        <v>1405</v>
      </c>
      <c r="B1055" s="44" t="s">
        <v>1362</v>
      </c>
      <c r="C1055" s="32">
        <v>0</v>
      </c>
      <c r="D1055" s="47">
        <v>0</v>
      </c>
      <c r="E1055" s="32">
        <v>0</v>
      </c>
      <c r="F1055" s="32">
        <v>0</v>
      </c>
      <c r="G1055" s="32">
        <v>0</v>
      </c>
      <c r="H1055" s="32">
        <v>0</v>
      </c>
    </row>
    <row r="1056" spans="1:8" ht="11.1" customHeight="1" x14ac:dyDescent="0.2">
      <c r="A1056" s="46" t="s">
        <v>1406</v>
      </c>
      <c r="B1056" s="44" t="s">
        <v>797</v>
      </c>
      <c r="C1056" s="32">
        <v>0</v>
      </c>
      <c r="D1056" s="47">
        <v>140565.74</v>
      </c>
      <c r="E1056" s="32">
        <v>131754.84</v>
      </c>
      <c r="F1056" s="32">
        <v>1507600</v>
      </c>
      <c r="G1056" s="32">
        <v>690544</v>
      </c>
      <c r="H1056" s="32">
        <v>2925357</v>
      </c>
    </row>
    <row r="1057" spans="1:8" ht="11.1" customHeight="1" x14ac:dyDescent="0.2">
      <c r="A1057" s="46" t="s">
        <v>1407</v>
      </c>
      <c r="B1057" s="44" t="s">
        <v>369</v>
      </c>
      <c r="C1057" s="32">
        <v>-500000</v>
      </c>
      <c r="D1057" s="47">
        <v>-1839285.71</v>
      </c>
      <c r="E1057" s="32">
        <v>0</v>
      </c>
      <c r="F1057" s="32">
        <v>0</v>
      </c>
      <c r="G1057" s="32">
        <v>0</v>
      </c>
      <c r="H1057" s="32">
        <v>-1622843</v>
      </c>
    </row>
    <row r="1058" spans="1:8" ht="11.1" customHeight="1" x14ac:dyDescent="0.2">
      <c r="A1058" s="46" t="s">
        <v>1408</v>
      </c>
      <c r="B1058" s="44" t="s">
        <v>1409</v>
      </c>
      <c r="C1058" s="30">
        <v>0</v>
      </c>
      <c r="D1058" s="45">
        <v>-735714.29</v>
      </c>
      <c r="E1058" s="30">
        <v>0</v>
      </c>
      <c r="F1058" s="30">
        <v>-760000</v>
      </c>
      <c r="G1058" s="30">
        <v>0</v>
      </c>
      <c r="H1058" s="30">
        <v>-1293514</v>
      </c>
    </row>
    <row r="1059" spans="1:8" ht="14.85" customHeight="1" x14ac:dyDescent="0.2">
      <c r="C1059" s="40"/>
      <c r="D1059" s="40"/>
      <c r="E1059" s="40"/>
      <c r="F1059" s="40"/>
      <c r="G1059" s="40"/>
      <c r="H1059" s="39" t="s">
        <v>1410</v>
      </c>
    </row>
    <row r="1060" spans="1:8" ht="14.85" customHeight="1" x14ac:dyDescent="0.2">
      <c r="F1060" s="38"/>
      <c r="G1060" s="93" t="s">
        <v>1544</v>
      </c>
      <c r="H1060" s="34" t="s">
        <v>1543</v>
      </c>
    </row>
    <row r="1061" spans="1:8" ht="22.15" customHeight="1" x14ac:dyDescent="0.2">
      <c r="C1061" s="34" t="s">
        <v>1542</v>
      </c>
      <c r="D1061" s="34" t="s">
        <v>1541</v>
      </c>
      <c r="E1061" s="33" t="s">
        <v>1540</v>
      </c>
      <c r="F1061" s="37" t="s">
        <v>1539</v>
      </c>
      <c r="G1061" s="94"/>
      <c r="H1061" s="36"/>
    </row>
    <row r="1062" spans="1:8" ht="11.1" customHeight="1" x14ac:dyDescent="0.2">
      <c r="B1062" s="35"/>
      <c r="C1062" s="34"/>
      <c r="D1062" s="34"/>
      <c r="E1062" s="33"/>
      <c r="F1062" s="33"/>
    </row>
    <row r="1063" spans="1:8" ht="11.1" customHeight="1" x14ac:dyDescent="0.2">
      <c r="B1063" s="44"/>
      <c r="C1063" s="32">
        <v>-166760.48000000001</v>
      </c>
      <c r="D1063" s="32">
        <v>-1866322.09</v>
      </c>
      <c r="E1063" s="32">
        <v>322988.2</v>
      </c>
      <c r="F1063" s="32">
        <v>277617.88</v>
      </c>
      <c r="G1063" s="32">
        <v>535559.94999999995</v>
      </c>
      <c r="H1063" s="32">
        <v>-1142472.45</v>
      </c>
    </row>
    <row r="1064" spans="1:8" ht="11.1" customHeight="1" x14ac:dyDescent="0.2">
      <c r="B1064" s="44"/>
      <c r="C1064" s="32">
        <v>459952.54</v>
      </c>
      <c r="D1064" s="32">
        <v>-337214.74</v>
      </c>
      <c r="E1064" s="32">
        <v>338401.57</v>
      </c>
      <c r="F1064" s="32">
        <v>-728973.34</v>
      </c>
      <c r="G1064" s="32">
        <v>406416.56</v>
      </c>
      <c r="H1064" s="32">
        <v>-1341902.22</v>
      </c>
    </row>
    <row r="1065" spans="1:8" ht="11.1" customHeight="1" x14ac:dyDescent="0.2">
      <c r="B1065" s="44"/>
      <c r="C1065" s="32">
        <v>104374.7</v>
      </c>
      <c r="D1065" s="32">
        <v>2870696.52</v>
      </c>
      <c r="E1065" s="32">
        <v>-207589.21</v>
      </c>
      <c r="F1065" s="32">
        <v>-247008.52</v>
      </c>
      <c r="G1065" s="32">
        <v>-228130.98</v>
      </c>
      <c r="H1065" s="32">
        <v>-134494.51999999999</v>
      </c>
    </row>
    <row r="1066" spans="1:8" ht="11.1" customHeight="1" x14ac:dyDescent="0.2">
      <c r="B1066" s="44"/>
      <c r="C1066" s="32">
        <v>-14275.47</v>
      </c>
      <c r="D1066" s="32">
        <v>11673.71</v>
      </c>
      <c r="E1066" s="32">
        <v>-2185.21</v>
      </c>
      <c r="F1066" s="32">
        <v>9562.7099999999991</v>
      </c>
      <c r="G1066" s="32">
        <v>23593.07</v>
      </c>
      <c r="H1066" s="32">
        <v>-16646.86</v>
      </c>
    </row>
    <row r="1067" spans="1:8" ht="11.1" customHeight="1" x14ac:dyDescent="0.2">
      <c r="B1067" s="44"/>
      <c r="C1067" s="32">
        <v>237002.94</v>
      </c>
      <c r="D1067" s="32">
        <v>205925.42</v>
      </c>
      <c r="E1067" s="32">
        <v>292901.03999999998</v>
      </c>
      <c r="F1067" s="32">
        <v>120116.81</v>
      </c>
      <c r="G1067" s="32">
        <v>240806.02</v>
      </c>
      <c r="H1067" s="32">
        <v>98149.17</v>
      </c>
    </row>
    <row r="1068" spans="1:8" ht="11.1" customHeight="1" x14ac:dyDescent="0.2">
      <c r="B1068" s="44"/>
      <c r="C1068" s="32">
        <v>5021.16</v>
      </c>
      <c r="D1068" s="32">
        <v>95881.24</v>
      </c>
      <c r="E1068" s="32">
        <v>59785.32</v>
      </c>
      <c r="F1068" s="32">
        <v>117962.68</v>
      </c>
      <c r="G1068" s="32">
        <v>217845.94</v>
      </c>
      <c r="H1068" s="32">
        <v>147316.39000000001</v>
      </c>
    </row>
    <row r="1069" spans="1:8" ht="11.1" customHeight="1" x14ac:dyDescent="0.2">
      <c r="B1069" s="44"/>
      <c r="C1069" s="32">
        <v>4886.1499999999996</v>
      </c>
      <c r="D1069" s="32">
        <v>-91480.95</v>
      </c>
      <c r="E1069" s="32">
        <v>16558.28</v>
      </c>
      <c r="F1069" s="32">
        <v>12589</v>
      </c>
      <c r="G1069" s="32">
        <v>-10169.07</v>
      </c>
      <c r="H1069" s="32">
        <v>-105834</v>
      </c>
    </row>
    <row r="1070" spans="1:8" ht="11.1" customHeight="1" x14ac:dyDescent="0.2">
      <c r="B1070" s="44"/>
      <c r="C1070" s="32">
        <v>2483.12</v>
      </c>
      <c r="D1070" s="32">
        <v>-1900.2</v>
      </c>
      <c r="E1070" s="32">
        <v>4496.28</v>
      </c>
      <c r="F1070" s="32">
        <v>9133</v>
      </c>
      <c r="G1070" s="32">
        <v>8924.0400000000009</v>
      </c>
      <c r="H1070" s="32">
        <v>-18135</v>
      </c>
    </row>
    <row r="1071" spans="1:8" ht="11.1" customHeight="1" x14ac:dyDescent="0.2">
      <c r="B1071" s="44"/>
      <c r="C1071" s="32">
        <v>2839.65</v>
      </c>
      <c r="D1071" s="32">
        <v>-7786.21</v>
      </c>
      <c r="E1071" s="32">
        <v>42166.52</v>
      </c>
      <c r="F1071" s="32">
        <v>-44393</v>
      </c>
      <c r="G1071" s="32">
        <v>-44972.46</v>
      </c>
      <c r="H1071" s="32">
        <v>0</v>
      </c>
    </row>
    <row r="1072" spans="1:8" ht="11.1" customHeight="1" x14ac:dyDescent="0.2">
      <c r="B1072" s="44"/>
      <c r="C1072" s="32">
        <v>401.93</v>
      </c>
      <c r="D1072" s="32">
        <v>-430.91</v>
      </c>
      <c r="E1072" s="32">
        <v>229.96</v>
      </c>
      <c r="F1072" s="32">
        <v>693</v>
      </c>
      <c r="G1072" s="32">
        <v>800.25</v>
      </c>
      <c r="H1072" s="32">
        <v>-3800</v>
      </c>
    </row>
    <row r="1073" spans="2:8" ht="11.1" customHeight="1" x14ac:dyDescent="0.2">
      <c r="B1073" s="44"/>
      <c r="C1073" s="32">
        <v>-249.17</v>
      </c>
      <c r="D1073" s="32">
        <v>44124.34</v>
      </c>
      <c r="E1073" s="32">
        <v>30972.959999999999</v>
      </c>
      <c r="F1073" s="32">
        <v>-4980.8100000000004</v>
      </c>
      <c r="G1073" s="32">
        <v>35750.769999999997</v>
      </c>
      <c r="H1073" s="32">
        <v>-70737.55</v>
      </c>
    </row>
    <row r="1074" spans="2:8" ht="11.1" customHeight="1" x14ac:dyDescent="0.2">
      <c r="B1074" s="44"/>
      <c r="C1074" s="32">
        <v>9411.2800000000007</v>
      </c>
      <c r="D1074" s="32">
        <v>5825.33</v>
      </c>
      <c r="E1074" s="32">
        <v>404.43</v>
      </c>
      <c r="F1074" s="32">
        <v>-495</v>
      </c>
      <c r="G1074" s="32">
        <v>-2249.46</v>
      </c>
      <c r="H1074" s="32">
        <v>4224.5</v>
      </c>
    </row>
    <row r="1075" spans="2:8" ht="11.1" customHeight="1" x14ac:dyDescent="0.2">
      <c r="B1075" s="44"/>
      <c r="C1075" s="30">
        <v>88778.25</v>
      </c>
      <c r="D1075" s="30">
        <v>419646.96</v>
      </c>
      <c r="E1075" s="30">
        <v>-109138.61</v>
      </c>
      <c r="F1075" s="30">
        <v>-755350</v>
      </c>
      <c r="G1075" s="30">
        <v>-589202.42000000004</v>
      </c>
      <c r="H1075" s="30">
        <v>0</v>
      </c>
    </row>
  </sheetData>
  <mergeCells count="1">
    <mergeCell ref="G1060:G1061"/>
  </mergeCells>
  <pageMargins left="0.25" right="0.25" top="0.5" bottom="0.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29"/>
  <sheetViews>
    <sheetView topLeftCell="B64" workbookViewId="0">
      <selection activeCell="C91" sqref="C91"/>
    </sheetView>
  </sheetViews>
  <sheetFormatPr defaultRowHeight="12.75" x14ac:dyDescent="0.2"/>
  <cols>
    <col min="1" max="1" width="55.85546875" customWidth="1"/>
    <col min="2" max="2" width="16.28515625" customWidth="1"/>
    <col min="4" max="6" width="12.28515625" bestFit="1" customWidth="1"/>
    <col min="7" max="7" width="12.140625" customWidth="1"/>
    <col min="11" max="11" width="10.85546875" customWidth="1"/>
    <col min="26" max="26" width="10.140625" bestFit="1" customWidth="1"/>
    <col min="27" max="27" width="10" customWidth="1"/>
  </cols>
  <sheetData>
    <row r="1" spans="1:22" x14ac:dyDescent="0.2">
      <c r="C1" t="s">
        <v>1623</v>
      </c>
      <c r="G1" t="s">
        <v>1622</v>
      </c>
      <c r="K1" t="s">
        <v>1624</v>
      </c>
      <c r="O1" t="s">
        <v>1625</v>
      </c>
      <c r="R1" t="s">
        <v>1626</v>
      </c>
      <c r="V1" t="s">
        <v>1627</v>
      </c>
    </row>
    <row r="2" spans="1:22" x14ac:dyDescent="0.2">
      <c r="B2">
        <v>100</v>
      </c>
      <c r="F2">
        <v>1000</v>
      </c>
      <c r="J2">
        <v>2000</v>
      </c>
      <c r="N2">
        <v>2400</v>
      </c>
      <c r="Q2">
        <v>2300</v>
      </c>
      <c r="U2">
        <v>2700</v>
      </c>
    </row>
    <row r="3" spans="1:22" x14ac:dyDescent="0.2">
      <c r="A3" s="5" t="s">
        <v>27</v>
      </c>
      <c r="B3" s="82"/>
      <c r="C3" s="82">
        <v>434082</v>
      </c>
      <c r="D3" s="82"/>
      <c r="E3" s="82"/>
      <c r="F3" s="82"/>
      <c r="G3" s="82">
        <v>149796</v>
      </c>
      <c r="H3" s="82"/>
      <c r="I3" s="82"/>
      <c r="J3" s="82"/>
      <c r="K3" s="82">
        <v>307106</v>
      </c>
      <c r="L3" s="82"/>
      <c r="M3" s="82"/>
      <c r="N3" s="82"/>
      <c r="O3" s="82">
        <v>190746</v>
      </c>
      <c r="P3" s="82"/>
      <c r="Q3" s="82"/>
      <c r="R3" s="82">
        <v>54206</v>
      </c>
      <c r="S3" s="82"/>
      <c r="T3" s="82"/>
      <c r="U3" s="82"/>
      <c r="V3" s="82">
        <v>367879</v>
      </c>
    </row>
    <row r="4" spans="1:22" x14ac:dyDescent="0.2">
      <c r="A4" s="5" t="s">
        <v>28</v>
      </c>
      <c r="B4" s="82"/>
      <c r="C4" s="82">
        <v>34047</v>
      </c>
      <c r="D4" s="82"/>
      <c r="E4" s="82"/>
      <c r="F4" s="82"/>
      <c r="G4" s="82">
        <v>38065</v>
      </c>
      <c r="H4" s="82"/>
      <c r="I4" s="82"/>
      <c r="J4" s="82"/>
      <c r="K4" s="82">
        <v>21963</v>
      </c>
      <c r="L4" s="82"/>
      <c r="M4" s="82"/>
      <c r="N4" s="82"/>
      <c r="O4" s="82">
        <v>7470</v>
      </c>
      <c r="P4" s="82"/>
      <c r="Q4" s="82"/>
      <c r="R4" s="82">
        <v>6690</v>
      </c>
      <c r="S4" s="82"/>
      <c r="T4" s="82"/>
      <c r="U4" s="82"/>
      <c r="V4" s="82">
        <v>67992</v>
      </c>
    </row>
    <row r="5" spans="1:22" x14ac:dyDescent="0.2">
      <c r="A5" s="5" t="s">
        <v>29</v>
      </c>
      <c r="B5" s="82"/>
      <c r="C5" s="82">
        <v>414655</v>
      </c>
      <c r="D5" s="82"/>
      <c r="E5" s="82"/>
      <c r="F5" s="82"/>
      <c r="G5" s="82">
        <v>58940</v>
      </c>
      <c r="H5" s="82"/>
      <c r="I5" s="82"/>
      <c r="J5" s="82"/>
      <c r="K5" s="82">
        <v>193902</v>
      </c>
      <c r="L5" s="82"/>
      <c r="M5" s="82"/>
      <c r="N5" s="82"/>
      <c r="O5" s="82">
        <v>40462</v>
      </c>
      <c r="P5" s="82"/>
      <c r="Q5" s="82"/>
      <c r="R5" s="82">
        <v>41663</v>
      </c>
      <c r="S5" s="82"/>
      <c r="T5" s="82"/>
      <c r="U5" s="82"/>
      <c r="V5" s="82">
        <v>110115</v>
      </c>
    </row>
    <row r="6" spans="1:22" x14ac:dyDescent="0.2">
      <c r="A6" s="5" t="s">
        <v>30</v>
      </c>
      <c r="B6" s="82"/>
      <c r="C6" s="82">
        <v>28650</v>
      </c>
      <c r="D6" s="82"/>
      <c r="E6" s="82"/>
      <c r="F6" s="82"/>
      <c r="G6" s="82">
        <v>10050</v>
      </c>
      <c r="H6" s="82"/>
      <c r="I6" s="82"/>
      <c r="J6" s="82"/>
      <c r="K6" s="82">
        <v>2500</v>
      </c>
      <c r="L6" s="82"/>
      <c r="M6" s="82"/>
      <c r="N6" s="82"/>
      <c r="O6" s="82">
        <v>8000</v>
      </c>
      <c r="P6" s="82"/>
      <c r="Q6" s="82"/>
      <c r="R6" s="82">
        <v>20000</v>
      </c>
      <c r="S6" s="82"/>
      <c r="T6" s="82"/>
      <c r="U6" s="82"/>
      <c r="V6" s="82">
        <v>42100</v>
      </c>
    </row>
    <row r="7" spans="1:22" x14ac:dyDescent="0.2">
      <c r="A7" s="5" t="s">
        <v>31</v>
      </c>
      <c r="B7" s="82"/>
      <c r="C7" s="82">
        <v>37848</v>
      </c>
      <c r="D7" s="82"/>
      <c r="E7" s="82"/>
      <c r="F7" s="82"/>
      <c r="G7" s="82">
        <v>3772</v>
      </c>
      <c r="H7" s="82"/>
      <c r="I7" s="82"/>
      <c r="J7" s="82"/>
      <c r="K7" s="82">
        <v>46346</v>
      </c>
      <c r="L7" s="82"/>
      <c r="M7" s="82"/>
      <c r="N7" s="82"/>
      <c r="O7" s="82">
        <v>2035</v>
      </c>
      <c r="P7" s="82"/>
      <c r="Q7" s="82"/>
      <c r="R7" s="82">
        <v>44202</v>
      </c>
      <c r="S7" s="82"/>
      <c r="T7" s="82"/>
      <c r="U7" s="82"/>
      <c r="V7" s="82">
        <v>180900</v>
      </c>
    </row>
    <row r="8" spans="1:22" x14ac:dyDescent="0.2">
      <c r="A8" s="5" t="s">
        <v>32</v>
      </c>
      <c r="B8" s="82"/>
      <c r="C8" s="82">
        <v>0</v>
      </c>
      <c r="D8" s="82"/>
      <c r="E8" s="82"/>
      <c r="F8" s="82"/>
      <c r="G8" s="82"/>
      <c r="H8" s="82"/>
      <c r="I8" s="82"/>
      <c r="J8" s="82"/>
      <c r="K8" s="82">
        <v>0</v>
      </c>
      <c r="L8" s="82"/>
      <c r="M8" s="82"/>
      <c r="N8" s="82"/>
      <c r="O8" s="82">
        <v>0</v>
      </c>
      <c r="P8" s="82"/>
      <c r="Q8" s="82"/>
      <c r="R8" s="82">
        <v>0</v>
      </c>
      <c r="S8" s="82"/>
      <c r="T8" s="82"/>
      <c r="U8" s="82"/>
      <c r="V8" s="82">
        <v>0</v>
      </c>
    </row>
    <row r="9" spans="1:22" x14ac:dyDescent="0.2">
      <c r="A9" s="5" t="s">
        <v>33</v>
      </c>
      <c r="B9" s="82"/>
      <c r="C9" s="82">
        <v>0</v>
      </c>
      <c r="D9" s="82"/>
      <c r="E9" s="82"/>
      <c r="F9" s="82"/>
      <c r="G9" s="82">
        <v>0</v>
      </c>
      <c r="H9" s="82"/>
      <c r="I9" s="82"/>
      <c r="J9" s="82"/>
      <c r="K9" s="82">
        <v>0</v>
      </c>
      <c r="L9" s="82"/>
      <c r="M9" s="82"/>
      <c r="N9" s="82"/>
      <c r="O9" s="82">
        <v>0</v>
      </c>
      <c r="P9" s="82"/>
      <c r="Q9" s="82"/>
      <c r="R9" s="82">
        <v>0</v>
      </c>
      <c r="S9" s="82"/>
      <c r="T9" s="82"/>
      <c r="U9" s="82"/>
      <c r="V9" s="82">
        <v>0</v>
      </c>
    </row>
    <row r="10" spans="1:22" x14ac:dyDescent="0.2">
      <c r="A10" s="5" t="s">
        <v>43</v>
      </c>
      <c r="B10" s="82"/>
      <c r="C10" s="82">
        <v>0</v>
      </c>
      <c r="D10" s="82"/>
      <c r="E10" s="82"/>
      <c r="F10" s="82"/>
      <c r="G10" s="82">
        <v>0</v>
      </c>
      <c r="H10" s="82"/>
      <c r="I10" s="82"/>
      <c r="J10" s="82"/>
      <c r="K10" s="82">
        <v>29638</v>
      </c>
      <c r="L10" s="82"/>
      <c r="M10" s="82"/>
      <c r="N10" s="82"/>
      <c r="O10" s="82">
        <v>0</v>
      </c>
      <c r="P10" s="82"/>
      <c r="Q10" s="82"/>
      <c r="R10" s="82">
        <v>0</v>
      </c>
      <c r="S10" s="82"/>
      <c r="T10" s="82"/>
      <c r="U10" s="82"/>
      <c r="V10" s="82">
        <v>0</v>
      </c>
    </row>
    <row r="11" spans="1:22" x14ac:dyDescent="0.2">
      <c r="A11" s="5" t="s">
        <v>1629</v>
      </c>
      <c r="B11" s="82"/>
      <c r="C11" s="82">
        <v>-843282</v>
      </c>
      <c r="D11" s="82"/>
      <c r="E11" s="82"/>
      <c r="F11" s="82"/>
      <c r="G11" s="82">
        <v>75531</v>
      </c>
      <c r="H11" s="82"/>
      <c r="I11" s="82"/>
      <c r="J11" s="82"/>
      <c r="K11" s="82">
        <v>60431</v>
      </c>
      <c r="L11" s="82"/>
      <c r="M11" s="82"/>
      <c r="N11" s="82"/>
      <c r="O11" s="82">
        <v>25279</v>
      </c>
      <c r="P11" s="82"/>
      <c r="Q11" s="82"/>
      <c r="R11" s="82">
        <v>17788</v>
      </c>
      <c r="S11" s="82"/>
      <c r="T11" s="82"/>
      <c r="U11" s="82"/>
      <c r="V11" s="82">
        <v>70124</v>
      </c>
    </row>
    <row r="12" spans="1:22" x14ac:dyDescent="0.2"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</row>
    <row r="13" spans="1:22" x14ac:dyDescent="0.2">
      <c r="B13">
        <v>200</v>
      </c>
      <c r="F13">
        <v>1100</v>
      </c>
      <c r="J13">
        <v>2100</v>
      </c>
      <c r="N13">
        <v>2500</v>
      </c>
    </row>
    <row r="14" spans="1:22" x14ac:dyDescent="0.2">
      <c r="A14" s="5" t="s">
        <v>27</v>
      </c>
      <c r="B14" s="82"/>
      <c r="C14" s="82">
        <v>613355</v>
      </c>
      <c r="D14" s="82"/>
      <c r="E14" s="82"/>
      <c r="F14" s="82"/>
      <c r="G14" s="82">
        <v>424993</v>
      </c>
      <c r="H14" s="82"/>
      <c r="I14" s="82"/>
      <c r="J14" s="82"/>
      <c r="K14" s="82">
        <v>357603</v>
      </c>
      <c r="L14" s="82"/>
      <c r="M14" s="82"/>
      <c r="N14" s="82"/>
      <c r="O14" s="82">
        <v>877036</v>
      </c>
      <c r="P14" s="82"/>
      <c r="Q14" s="82"/>
      <c r="R14" s="82"/>
      <c r="S14" s="82"/>
      <c r="T14" s="82"/>
      <c r="U14" s="82"/>
      <c r="V14" s="82"/>
    </row>
    <row r="15" spans="1:22" x14ac:dyDescent="0.2">
      <c r="A15" s="5" t="s">
        <v>28</v>
      </c>
      <c r="B15" s="82"/>
      <c r="C15" s="82">
        <v>92975</v>
      </c>
      <c r="D15" s="82"/>
      <c r="E15" s="82"/>
      <c r="F15" s="82"/>
      <c r="G15" s="82">
        <v>53158</v>
      </c>
      <c r="H15" s="82"/>
      <c r="I15" s="82"/>
      <c r="J15" s="82"/>
      <c r="K15" s="82">
        <v>111950</v>
      </c>
      <c r="L15" s="82"/>
      <c r="M15" s="82"/>
      <c r="N15" s="82"/>
      <c r="O15" s="82">
        <v>32633</v>
      </c>
      <c r="P15" s="82"/>
      <c r="Q15" s="82"/>
      <c r="R15" s="82"/>
      <c r="S15" s="82"/>
      <c r="T15" s="82"/>
      <c r="U15" s="82"/>
      <c r="V15" s="82"/>
    </row>
    <row r="16" spans="1:22" x14ac:dyDescent="0.2">
      <c r="A16" s="5" t="s">
        <v>29</v>
      </c>
      <c r="B16" s="82"/>
      <c r="C16" s="82">
        <v>309601</v>
      </c>
      <c r="D16" s="82"/>
      <c r="E16" s="82"/>
      <c r="F16" s="82"/>
      <c r="G16" s="82">
        <v>539915</v>
      </c>
      <c r="H16" s="82"/>
      <c r="I16" s="82"/>
      <c r="J16" s="82"/>
      <c r="K16" s="82">
        <v>62487</v>
      </c>
      <c r="L16" s="82"/>
      <c r="M16" s="82"/>
      <c r="N16" s="82"/>
      <c r="O16" s="82">
        <v>183182</v>
      </c>
      <c r="P16" s="82"/>
      <c r="Q16" s="82"/>
      <c r="R16" s="82"/>
      <c r="S16" s="82"/>
      <c r="T16" s="82"/>
      <c r="U16" s="82"/>
      <c r="V16" s="82"/>
    </row>
    <row r="17" spans="1:22" x14ac:dyDescent="0.2">
      <c r="A17" s="5" t="s">
        <v>30</v>
      </c>
      <c r="B17" s="82"/>
      <c r="C17" s="82">
        <v>3800</v>
      </c>
      <c r="D17" s="82"/>
      <c r="E17" s="82"/>
      <c r="F17" s="82"/>
      <c r="G17" s="82">
        <v>0</v>
      </c>
      <c r="H17" s="82"/>
      <c r="I17" s="82"/>
      <c r="J17" s="82"/>
      <c r="K17" s="82">
        <v>26000</v>
      </c>
      <c r="L17" s="82"/>
      <c r="M17" s="82"/>
      <c r="N17" s="82"/>
      <c r="O17" s="82">
        <v>26000</v>
      </c>
      <c r="P17" s="82"/>
      <c r="Q17" s="82"/>
      <c r="R17" s="82"/>
      <c r="S17" s="82"/>
      <c r="T17" s="82"/>
      <c r="U17" s="82"/>
      <c r="V17" s="82"/>
    </row>
    <row r="18" spans="1:22" x14ac:dyDescent="0.2">
      <c r="A18" s="5" t="s">
        <v>31</v>
      </c>
      <c r="B18" s="82"/>
      <c r="C18" s="82">
        <v>37465</v>
      </c>
      <c r="D18" s="82"/>
      <c r="E18" s="82"/>
      <c r="F18" s="82"/>
      <c r="G18" s="82"/>
      <c r="H18" s="82"/>
      <c r="I18" s="82"/>
      <c r="J18" s="82"/>
      <c r="K18" s="82">
        <v>125375</v>
      </c>
      <c r="L18" s="82"/>
      <c r="M18" s="82"/>
      <c r="N18" s="82"/>
      <c r="O18" s="82">
        <v>114903</v>
      </c>
      <c r="P18" s="82"/>
      <c r="Q18" s="82"/>
      <c r="R18" s="82"/>
      <c r="S18" s="82"/>
      <c r="T18" s="82"/>
      <c r="U18" s="82"/>
      <c r="V18" s="82"/>
    </row>
    <row r="19" spans="1:22" x14ac:dyDescent="0.2">
      <c r="A19" s="5" t="s">
        <v>32</v>
      </c>
      <c r="B19" s="82"/>
      <c r="C19" s="82">
        <v>0</v>
      </c>
      <c r="D19" s="82"/>
      <c r="E19" s="82"/>
      <c r="F19" s="82"/>
      <c r="G19" s="82"/>
      <c r="H19" s="82"/>
      <c r="I19" s="82"/>
      <c r="J19" s="82"/>
      <c r="K19" s="82">
        <v>0</v>
      </c>
      <c r="L19" s="82"/>
      <c r="M19" s="82"/>
      <c r="N19" s="82"/>
      <c r="O19" s="82">
        <v>0</v>
      </c>
      <c r="P19" s="82"/>
      <c r="Q19" s="82"/>
      <c r="R19" s="82"/>
      <c r="S19" s="82"/>
      <c r="T19" s="82"/>
      <c r="U19" s="82"/>
      <c r="V19" s="82"/>
    </row>
    <row r="20" spans="1:22" x14ac:dyDescent="0.2">
      <c r="A20" s="5" t="s">
        <v>33</v>
      </c>
      <c r="B20" s="82"/>
      <c r="C20" s="82">
        <v>1219639</v>
      </c>
      <c r="D20" s="82"/>
      <c r="E20" s="82"/>
      <c r="F20" s="82"/>
      <c r="G20" s="82">
        <v>0</v>
      </c>
      <c r="H20" s="82"/>
      <c r="I20" s="82"/>
      <c r="J20" s="82"/>
      <c r="K20" s="82">
        <v>0</v>
      </c>
      <c r="L20" s="82"/>
      <c r="M20" s="82"/>
      <c r="N20" s="82"/>
      <c r="O20" s="82">
        <v>111110</v>
      </c>
      <c r="P20" s="82"/>
      <c r="Q20" s="82"/>
      <c r="R20" s="82"/>
      <c r="S20" s="82"/>
      <c r="T20" s="82"/>
      <c r="U20" s="82"/>
      <c r="V20" s="82"/>
    </row>
    <row r="21" spans="1:22" x14ac:dyDescent="0.2">
      <c r="A21" s="5" t="s">
        <v>43</v>
      </c>
      <c r="B21" s="82"/>
      <c r="C21" s="82">
        <v>0</v>
      </c>
      <c r="D21" s="82"/>
      <c r="E21" s="82"/>
      <c r="F21" s="82"/>
      <c r="G21" s="82">
        <v>0</v>
      </c>
      <c r="H21" s="82"/>
      <c r="I21" s="82"/>
      <c r="J21" s="82"/>
      <c r="K21" s="82">
        <v>0</v>
      </c>
      <c r="L21" s="82"/>
      <c r="M21" s="82"/>
      <c r="N21" s="82"/>
      <c r="O21" s="82">
        <v>20000</v>
      </c>
      <c r="P21" s="82"/>
      <c r="Q21" s="82"/>
      <c r="R21" s="82"/>
      <c r="S21" s="82"/>
      <c r="T21" s="82"/>
      <c r="U21" s="82"/>
      <c r="V21" s="82"/>
    </row>
    <row r="22" spans="1:22" x14ac:dyDescent="0.2">
      <c r="A22" s="5" t="s">
        <v>1629</v>
      </c>
      <c r="B22" s="82"/>
      <c r="C22" s="82">
        <v>200437</v>
      </c>
      <c r="D22" s="82">
        <f>C22-57436</f>
        <v>143001</v>
      </c>
      <c r="E22" s="82"/>
      <c r="F22" s="82"/>
      <c r="G22" s="82">
        <v>86028</v>
      </c>
      <c r="H22" s="82"/>
      <c r="I22" s="82"/>
      <c r="J22" s="82"/>
      <c r="K22" s="82">
        <v>77787</v>
      </c>
      <c r="L22" s="82"/>
      <c r="M22" s="82"/>
      <c r="N22" s="82"/>
      <c r="O22" s="82">
        <v>77982</v>
      </c>
      <c r="P22" s="82"/>
      <c r="Q22" s="82"/>
      <c r="R22" s="82"/>
      <c r="S22" s="82"/>
      <c r="T22" s="82"/>
      <c r="U22" s="82"/>
      <c r="V22" s="82"/>
    </row>
    <row r="23" spans="1:22" x14ac:dyDescent="0.2">
      <c r="A23" s="5"/>
      <c r="B23" s="82"/>
      <c r="C23" s="82">
        <v>2264283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</row>
    <row r="24" spans="1:22" x14ac:dyDescent="0.2">
      <c r="A24" s="5"/>
      <c r="B24" s="82"/>
      <c r="C24" s="82">
        <f>SUM(C14:C23)</f>
        <v>4741555</v>
      </c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</row>
    <row r="25" spans="1:22" x14ac:dyDescent="0.2"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</row>
    <row r="26" spans="1:22" x14ac:dyDescent="0.2">
      <c r="B26">
        <v>300</v>
      </c>
      <c r="F26">
        <v>1200</v>
      </c>
    </row>
    <row r="27" spans="1:22" x14ac:dyDescent="0.2">
      <c r="A27" s="5" t="s">
        <v>27</v>
      </c>
      <c r="B27" s="82"/>
      <c r="C27" s="82">
        <v>229439</v>
      </c>
      <c r="D27" s="82"/>
      <c r="E27" s="82"/>
      <c r="F27" s="82"/>
      <c r="G27" s="82">
        <v>53723</v>
      </c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</row>
    <row r="28" spans="1:22" x14ac:dyDescent="0.2">
      <c r="A28" s="5" t="s">
        <v>28</v>
      </c>
      <c r="B28" s="82"/>
      <c r="C28" s="82">
        <v>25765</v>
      </c>
      <c r="D28" s="82"/>
      <c r="E28" s="82"/>
      <c r="F28" s="82"/>
      <c r="G28" s="82">
        <v>48450</v>
      </c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</row>
    <row r="29" spans="1:22" x14ac:dyDescent="0.2">
      <c r="A29" s="5" t="s">
        <v>29</v>
      </c>
      <c r="B29" s="82"/>
      <c r="C29" s="82">
        <v>79030</v>
      </c>
      <c r="D29" s="82"/>
      <c r="E29" s="82"/>
      <c r="F29" s="82"/>
      <c r="G29" s="82">
        <v>32670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</row>
    <row r="30" spans="1:22" x14ac:dyDescent="0.2">
      <c r="A30" s="5" t="s">
        <v>30</v>
      </c>
      <c r="B30" s="82"/>
      <c r="C30" s="82">
        <v>4475</v>
      </c>
      <c r="D30" s="82"/>
      <c r="E30" s="82"/>
      <c r="F30" s="82"/>
      <c r="G30" s="82">
        <v>8950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</row>
    <row r="31" spans="1:22" x14ac:dyDescent="0.2">
      <c r="A31" s="5" t="s">
        <v>31</v>
      </c>
      <c r="B31" s="82"/>
      <c r="C31" s="82">
        <v>15825</v>
      </c>
      <c r="D31" s="82"/>
      <c r="E31" s="82"/>
      <c r="F31" s="82"/>
      <c r="G31" s="82">
        <v>10492</v>
      </c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</row>
    <row r="32" spans="1:22" x14ac:dyDescent="0.2">
      <c r="A32" s="5" t="s">
        <v>32</v>
      </c>
      <c r="B32" s="82"/>
      <c r="C32" s="82">
        <v>0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</row>
    <row r="33" spans="1:22" x14ac:dyDescent="0.2">
      <c r="A33" s="5" t="s">
        <v>33</v>
      </c>
      <c r="B33" s="82"/>
      <c r="C33" s="82">
        <v>0</v>
      </c>
      <c r="D33" s="82"/>
      <c r="E33" s="82"/>
      <c r="F33" s="82"/>
      <c r="G33" s="82">
        <v>0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</row>
    <row r="34" spans="1:22" x14ac:dyDescent="0.2">
      <c r="A34" s="5" t="s">
        <v>43</v>
      </c>
      <c r="B34" s="82"/>
      <c r="C34" s="82">
        <v>0</v>
      </c>
      <c r="D34" s="82"/>
      <c r="E34" s="82"/>
      <c r="F34" s="82"/>
      <c r="G34" s="82">
        <v>0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</row>
    <row r="35" spans="1:22" x14ac:dyDescent="0.2">
      <c r="A35" s="5" t="s">
        <v>1629</v>
      </c>
      <c r="B35" s="82"/>
      <c r="C35" s="82">
        <v>32124</v>
      </c>
      <c r="D35" s="82"/>
      <c r="E35" s="82"/>
      <c r="F35" s="82"/>
      <c r="G35" s="82">
        <v>28456</v>
      </c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</row>
    <row r="36" spans="1:22" x14ac:dyDescent="0.2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</row>
    <row r="37" spans="1:22" x14ac:dyDescent="0.2">
      <c r="B37">
        <v>400</v>
      </c>
      <c r="F37">
        <v>1300</v>
      </c>
    </row>
    <row r="38" spans="1:22" x14ac:dyDescent="0.2">
      <c r="A38" s="5" t="s">
        <v>27</v>
      </c>
      <c r="B38" s="82"/>
      <c r="C38" s="82">
        <v>728371</v>
      </c>
      <c r="D38" s="82"/>
      <c r="E38" s="82"/>
      <c r="F38" s="82"/>
      <c r="G38" s="82">
        <v>36422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</row>
    <row r="39" spans="1:22" x14ac:dyDescent="0.2">
      <c r="A39" s="5" t="s">
        <v>28</v>
      </c>
      <c r="B39" s="82"/>
      <c r="C39" s="82">
        <v>112528</v>
      </c>
      <c r="D39" s="82"/>
      <c r="E39" s="82"/>
      <c r="F39" s="82"/>
      <c r="G39" s="82">
        <v>245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</row>
    <row r="40" spans="1:22" x14ac:dyDescent="0.2">
      <c r="A40" s="5" t="s">
        <v>29</v>
      </c>
      <c r="B40" s="82"/>
      <c r="C40" s="82">
        <v>230991</v>
      </c>
      <c r="D40" s="82"/>
      <c r="E40" s="82"/>
      <c r="F40" s="82"/>
      <c r="G40" s="82">
        <v>10519</v>
      </c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</row>
    <row r="41" spans="1:22" x14ac:dyDescent="0.2">
      <c r="A41" s="5" t="s">
        <v>30</v>
      </c>
      <c r="B41" s="82"/>
      <c r="C41" s="82">
        <v>71970</v>
      </c>
      <c r="D41" s="82"/>
      <c r="E41" s="82"/>
      <c r="F41" s="82"/>
      <c r="G41" s="82">
        <v>0</v>
      </c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</row>
    <row r="42" spans="1:22" x14ac:dyDescent="0.2">
      <c r="A42" s="5" t="s">
        <v>31</v>
      </c>
      <c r="B42" s="82"/>
      <c r="C42" s="82">
        <v>46091</v>
      </c>
      <c r="D42" s="82"/>
      <c r="E42" s="82"/>
      <c r="F42" s="82"/>
      <c r="G42" s="82">
        <v>2000</v>
      </c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</row>
    <row r="43" spans="1:22" x14ac:dyDescent="0.2">
      <c r="A43" s="5" t="s">
        <v>32</v>
      </c>
      <c r="B43" s="82"/>
      <c r="C43" s="82">
        <v>0</v>
      </c>
      <c r="D43" s="82"/>
      <c r="E43" s="82"/>
      <c r="F43" s="82"/>
      <c r="G43" s="82">
        <v>0</v>
      </c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</row>
    <row r="44" spans="1:22" x14ac:dyDescent="0.2">
      <c r="A44" s="5" t="s">
        <v>33</v>
      </c>
      <c r="B44" s="82"/>
      <c r="C44" s="82">
        <v>0</v>
      </c>
      <c r="D44" s="82"/>
      <c r="E44" s="82"/>
      <c r="F44" s="82"/>
      <c r="G44" s="82">
        <v>0</v>
      </c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</row>
    <row r="45" spans="1:22" x14ac:dyDescent="0.2">
      <c r="A45" s="5" t="s">
        <v>43</v>
      </c>
      <c r="B45" s="82"/>
      <c r="C45" s="82">
        <v>0</v>
      </c>
      <c r="D45" s="82"/>
      <c r="E45" s="82"/>
      <c r="F45" s="82"/>
      <c r="G45" s="82">
        <v>0</v>
      </c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</row>
    <row r="46" spans="1:22" x14ac:dyDescent="0.2">
      <c r="A46" s="5" t="s">
        <v>1629</v>
      </c>
      <c r="B46" s="82"/>
      <c r="C46" s="82">
        <v>384506</v>
      </c>
      <c r="D46" s="82"/>
      <c r="E46" s="82"/>
      <c r="F46" s="82"/>
      <c r="G46" s="82">
        <v>29272</v>
      </c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</row>
    <row r="47" spans="1:22" x14ac:dyDescent="0.2"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</row>
    <row r="48" spans="1:22" x14ac:dyDescent="0.2">
      <c r="F48">
        <v>1400</v>
      </c>
    </row>
    <row r="49" spans="1:22" x14ac:dyDescent="0.2">
      <c r="A49" s="5" t="s">
        <v>27</v>
      </c>
      <c r="B49" s="82"/>
      <c r="C49" s="82"/>
      <c r="D49" s="82"/>
      <c r="E49" s="82"/>
      <c r="F49" s="82"/>
      <c r="G49" s="82">
        <v>11000</v>
      </c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</row>
    <row r="50" spans="1:22" x14ac:dyDescent="0.2">
      <c r="A50" s="5" t="s">
        <v>28</v>
      </c>
      <c r="B50" s="82"/>
      <c r="C50" s="82"/>
      <c r="D50" s="82"/>
      <c r="E50" s="82"/>
      <c r="F50" s="82"/>
      <c r="G50" s="82">
        <v>325</v>
      </c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</row>
    <row r="51" spans="1:22" x14ac:dyDescent="0.2">
      <c r="A51" s="5" t="s">
        <v>29</v>
      </c>
      <c r="B51" s="82"/>
      <c r="C51" s="82"/>
      <c r="D51" s="82"/>
      <c r="E51" s="82"/>
      <c r="F51" s="82"/>
      <c r="G51" s="82">
        <v>2746</v>
      </c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</row>
    <row r="52" spans="1:22" x14ac:dyDescent="0.2">
      <c r="A52" s="5" t="s">
        <v>30</v>
      </c>
      <c r="B52" s="82"/>
      <c r="C52" s="82"/>
      <c r="D52" s="82"/>
      <c r="E52" s="82"/>
      <c r="F52" s="82"/>
      <c r="G52" s="82">
        <v>0</v>
      </c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</row>
    <row r="53" spans="1:22" x14ac:dyDescent="0.2">
      <c r="A53" s="5" t="s">
        <v>31</v>
      </c>
      <c r="B53" s="82"/>
      <c r="C53" s="82"/>
      <c r="D53" s="82"/>
      <c r="E53" s="82"/>
      <c r="F53" s="82"/>
      <c r="G53" s="82">
        <v>0</v>
      </c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</row>
    <row r="54" spans="1:22" x14ac:dyDescent="0.2">
      <c r="A54" s="5" t="s">
        <v>32</v>
      </c>
      <c r="B54" s="82"/>
      <c r="C54" s="82"/>
      <c r="D54" s="82"/>
      <c r="E54" s="82"/>
      <c r="F54" s="82"/>
      <c r="G54" s="82">
        <v>0</v>
      </c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</row>
    <row r="55" spans="1:22" x14ac:dyDescent="0.2">
      <c r="A55" s="5" t="s">
        <v>33</v>
      </c>
      <c r="B55" s="82"/>
      <c r="C55" s="82"/>
      <c r="D55" s="82"/>
      <c r="E55" s="82"/>
      <c r="F55" s="82"/>
      <c r="G55" s="82">
        <v>0</v>
      </c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</row>
    <row r="56" spans="1:22" x14ac:dyDescent="0.2">
      <c r="A56" s="5" t="s">
        <v>43</v>
      </c>
      <c r="B56" s="82"/>
      <c r="C56" s="82"/>
      <c r="D56" s="82"/>
      <c r="E56" s="82"/>
      <c r="F56" s="82"/>
      <c r="G56" s="82">
        <v>0</v>
      </c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</row>
    <row r="57" spans="1:22" x14ac:dyDescent="0.2">
      <c r="A57" s="5" t="s">
        <v>1629</v>
      </c>
      <c r="B57" s="82"/>
      <c r="C57" s="82"/>
      <c r="D57" s="82"/>
      <c r="E57" s="82"/>
      <c r="F57" s="82"/>
      <c r="G57" s="82">
        <v>29604</v>
      </c>
      <c r="H57" s="82">
        <f>10490+20264</f>
        <v>30754</v>
      </c>
      <c r="I57" s="82">
        <f>H57-G57</f>
        <v>1150</v>
      </c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</row>
    <row r="58" spans="1:22" x14ac:dyDescent="0.2"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</row>
    <row r="59" spans="1:22" x14ac:dyDescent="0.2">
      <c r="F59">
        <v>1500</v>
      </c>
    </row>
    <row r="60" spans="1:22" x14ac:dyDescent="0.2">
      <c r="A60" s="5" t="s">
        <v>27</v>
      </c>
      <c r="B60" s="82"/>
      <c r="C60" s="82"/>
      <c r="D60" s="82"/>
      <c r="E60" s="82"/>
      <c r="F60" s="82"/>
      <c r="G60" s="82">
        <v>313448</v>
      </c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</row>
    <row r="61" spans="1:22" x14ac:dyDescent="0.2">
      <c r="A61" s="5" t="s">
        <v>28</v>
      </c>
      <c r="B61" s="82"/>
      <c r="C61" s="82"/>
      <c r="D61" s="82"/>
      <c r="E61" s="82"/>
      <c r="F61" s="82"/>
      <c r="G61" s="82">
        <v>21537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</row>
    <row r="62" spans="1:22" x14ac:dyDescent="0.2">
      <c r="A62" s="5" t="s">
        <v>29</v>
      </c>
      <c r="B62" s="82"/>
      <c r="C62" s="82"/>
      <c r="D62" s="82"/>
      <c r="E62" s="82"/>
      <c r="F62" s="82"/>
      <c r="G62" s="82">
        <v>41391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</row>
    <row r="63" spans="1:22" x14ac:dyDescent="0.2">
      <c r="A63" s="5" t="s">
        <v>30</v>
      </c>
      <c r="B63" s="82"/>
      <c r="C63" s="82"/>
      <c r="D63" s="82"/>
      <c r="E63" s="82"/>
      <c r="F63" s="82"/>
      <c r="G63" s="82">
        <v>12050</v>
      </c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</row>
    <row r="64" spans="1:22" x14ac:dyDescent="0.2">
      <c r="A64" s="5" t="s">
        <v>31</v>
      </c>
      <c r="B64" s="82"/>
      <c r="C64" s="82"/>
      <c r="D64" s="82"/>
      <c r="E64" s="82"/>
      <c r="F64" s="82"/>
      <c r="G64" s="82">
        <v>12999</v>
      </c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</row>
    <row r="65" spans="1:22" x14ac:dyDescent="0.2">
      <c r="A65" s="5" t="s">
        <v>32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</row>
    <row r="66" spans="1:22" x14ac:dyDescent="0.2">
      <c r="A66" s="5" t="s">
        <v>33</v>
      </c>
      <c r="B66" s="82"/>
      <c r="C66" s="82"/>
      <c r="D66" s="82"/>
      <c r="E66" s="82"/>
      <c r="F66" s="82"/>
      <c r="G66" s="82">
        <v>0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</row>
    <row r="67" spans="1:22" x14ac:dyDescent="0.2">
      <c r="A67" s="5" t="s">
        <v>43</v>
      </c>
      <c r="B67" s="82"/>
      <c r="C67" s="82"/>
      <c r="D67" s="82"/>
      <c r="E67" s="82"/>
      <c r="F67" s="82"/>
      <c r="G67" s="82">
        <v>0</v>
      </c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</row>
    <row r="68" spans="1:22" x14ac:dyDescent="0.2">
      <c r="A68" s="5" t="s">
        <v>1629</v>
      </c>
      <c r="B68" s="82"/>
      <c r="C68" s="82"/>
      <c r="D68" s="82"/>
      <c r="E68" s="82"/>
      <c r="F68" s="82"/>
      <c r="G68" s="82">
        <v>67187</v>
      </c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</row>
    <row r="69" spans="1:22" x14ac:dyDescent="0.2"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</row>
    <row r="70" spans="1:22" x14ac:dyDescent="0.2">
      <c r="F70">
        <v>1600</v>
      </c>
    </row>
    <row r="71" spans="1:22" x14ac:dyDescent="0.2">
      <c r="A71" s="5" t="s">
        <v>27</v>
      </c>
      <c r="B71" s="82"/>
      <c r="C71" s="82"/>
      <c r="D71" s="82"/>
      <c r="E71" s="82"/>
      <c r="F71" s="82"/>
      <c r="G71" s="82">
        <v>190764</v>
      </c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</row>
    <row r="72" spans="1:22" x14ac:dyDescent="0.2">
      <c r="A72" s="5" t="s">
        <v>28</v>
      </c>
      <c r="B72" s="82"/>
      <c r="C72" s="82"/>
      <c r="D72" s="82"/>
      <c r="E72" s="82"/>
      <c r="F72" s="82"/>
      <c r="G72" s="82">
        <v>4514</v>
      </c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</row>
    <row r="73" spans="1:22" x14ac:dyDescent="0.2">
      <c r="A73" s="5" t="s">
        <v>29</v>
      </c>
      <c r="B73" s="82"/>
      <c r="C73" s="82"/>
      <c r="D73" s="82"/>
      <c r="E73" s="82"/>
      <c r="F73" s="82"/>
      <c r="G73" s="82">
        <v>50335</v>
      </c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</row>
    <row r="74" spans="1:22" x14ac:dyDescent="0.2">
      <c r="A74" s="5" t="s">
        <v>30</v>
      </c>
      <c r="B74" s="82"/>
      <c r="C74" s="82"/>
      <c r="D74" s="82"/>
      <c r="E74" s="82"/>
      <c r="F74" s="82"/>
      <c r="G74" s="82">
        <v>14250</v>
      </c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</row>
    <row r="75" spans="1:22" x14ac:dyDescent="0.2">
      <c r="A75" s="5" t="s">
        <v>31</v>
      </c>
      <c r="B75" s="82"/>
      <c r="C75" s="82"/>
      <c r="D75" s="82"/>
      <c r="E75" s="82"/>
      <c r="F75" s="82"/>
      <c r="G75" s="82">
        <v>5100</v>
      </c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</row>
    <row r="76" spans="1:22" x14ac:dyDescent="0.2">
      <c r="A76" s="5" t="s">
        <v>32</v>
      </c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</row>
    <row r="77" spans="1:22" x14ac:dyDescent="0.2">
      <c r="A77" s="5" t="s">
        <v>33</v>
      </c>
      <c r="B77" s="82"/>
      <c r="C77" s="82"/>
      <c r="D77" s="82"/>
      <c r="E77" s="82"/>
      <c r="F77" s="82"/>
      <c r="G77" s="82">
        <v>0</v>
      </c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</row>
    <row r="78" spans="1:22" x14ac:dyDescent="0.2">
      <c r="A78" s="5" t="s">
        <v>43</v>
      </c>
      <c r="B78" s="82"/>
      <c r="C78" s="82"/>
      <c r="D78" s="82"/>
      <c r="E78" s="82"/>
      <c r="F78" s="82"/>
      <c r="G78" s="82">
        <v>0</v>
      </c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</row>
    <row r="79" spans="1:22" x14ac:dyDescent="0.2">
      <c r="A79" s="5" t="s">
        <v>1629</v>
      </c>
      <c r="B79" s="82"/>
      <c r="C79" s="82"/>
      <c r="D79" s="82"/>
      <c r="E79" s="82"/>
      <c r="F79" s="82"/>
      <c r="G79" s="82">
        <v>32917</v>
      </c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</row>
    <row r="80" spans="1:22" x14ac:dyDescent="0.2"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</row>
    <row r="82" spans="1:27" x14ac:dyDescent="0.2">
      <c r="A82" s="5" t="s">
        <v>1628</v>
      </c>
    </row>
    <row r="83" spans="1:27" x14ac:dyDescent="0.2">
      <c r="A83" s="5" t="s">
        <v>27</v>
      </c>
      <c r="C83" s="82">
        <f>C3+C14+C27+C38+C49+C60+C71</f>
        <v>2005247</v>
      </c>
      <c r="E83" s="82"/>
      <c r="G83" s="82">
        <f>G3+G14+G27+G38+G49+G60+G71</f>
        <v>1180146</v>
      </c>
      <c r="K83" s="82">
        <f>K3+K14+K27+K38+K49+K60+K71</f>
        <v>664709</v>
      </c>
      <c r="O83" s="82">
        <f>O3+O14+O27+O38+O49+O60+O71</f>
        <v>1067782</v>
      </c>
      <c r="P83" s="82"/>
      <c r="R83" s="82">
        <v>54206</v>
      </c>
      <c r="V83" s="82">
        <v>367879</v>
      </c>
      <c r="AA83" s="82">
        <f>SUM(C83:V83)</f>
        <v>5339969</v>
      </c>
    </row>
    <row r="84" spans="1:27" x14ac:dyDescent="0.2">
      <c r="A84" s="5" t="s">
        <v>28</v>
      </c>
      <c r="C84" s="82">
        <f>C4+C15+C28+C39+C50+C61+C72</f>
        <v>265315</v>
      </c>
      <c r="E84" s="82"/>
      <c r="G84" s="82">
        <f>G4+G15+G28+G39+G50+G61+G72</f>
        <v>166294</v>
      </c>
      <c r="K84" s="82">
        <f>K4+K15+K28+K39+K50+K61+K72</f>
        <v>133913</v>
      </c>
      <c r="O84" s="82">
        <f>O4+O15+O28+O39+O50+O61+O72</f>
        <v>40103</v>
      </c>
      <c r="P84" s="82"/>
      <c r="R84" s="82">
        <v>6690</v>
      </c>
      <c r="V84" s="82">
        <v>67992</v>
      </c>
      <c r="AA84" s="82">
        <f t="shared" ref="AA84:AA91" si="0">SUM(C84:V84)</f>
        <v>680307</v>
      </c>
    </row>
    <row r="85" spans="1:27" x14ac:dyDescent="0.2">
      <c r="A85" s="5" t="s">
        <v>29</v>
      </c>
      <c r="C85" s="82">
        <f>C5+C16+C29+C40+C51+C62+C73</f>
        <v>1034277</v>
      </c>
      <c r="E85" s="82"/>
      <c r="G85" s="82">
        <f>G5+G16+G29+G40+G51+G62+G73</f>
        <v>736516</v>
      </c>
      <c r="K85" s="82">
        <f>K5+K16+K29+K40+K51+K62+K73</f>
        <v>256389</v>
      </c>
      <c r="O85" s="82">
        <f>O5+O16+O29+O40+O51+O62+O73</f>
        <v>223644</v>
      </c>
      <c r="P85" s="82"/>
      <c r="R85" s="82">
        <v>41663</v>
      </c>
      <c r="V85" s="82">
        <v>110115</v>
      </c>
      <c r="AA85" s="82">
        <f t="shared" si="0"/>
        <v>2402604</v>
      </c>
    </row>
    <row r="86" spans="1:27" x14ac:dyDescent="0.2">
      <c r="A86" s="5" t="s">
        <v>30</v>
      </c>
      <c r="C86" s="82">
        <f>C6+C17+C30+C41+C52+C63+C74</f>
        <v>108895</v>
      </c>
      <c r="E86" s="82"/>
      <c r="G86" s="82">
        <f>G6+G17+G30+G41+G52+G63+G74</f>
        <v>45300</v>
      </c>
      <c r="K86" s="82">
        <f>K6+K17+K30+K41+K52+K63+K74</f>
        <v>28500</v>
      </c>
      <c r="O86" s="82">
        <f>O6+O17+O30+O41+O52+O63+O74</f>
        <v>34000</v>
      </c>
      <c r="P86" s="82"/>
      <c r="R86" s="82">
        <v>20000</v>
      </c>
      <c r="V86" s="82">
        <v>42100</v>
      </c>
      <c r="AA86" s="82">
        <f t="shared" si="0"/>
        <v>278795</v>
      </c>
    </row>
    <row r="87" spans="1:27" x14ac:dyDescent="0.2">
      <c r="A87" s="5" t="s">
        <v>31</v>
      </c>
      <c r="C87" s="82">
        <f>C7+C18+C31+C42+C53+C64+C75</f>
        <v>137229</v>
      </c>
      <c r="E87" s="82"/>
      <c r="G87" s="82">
        <f>G7+G18+G31+G42+G53+G64+G75</f>
        <v>34363</v>
      </c>
      <c r="K87" s="82">
        <f>K7+K18+K31+K42+K53+K64+K75</f>
        <v>171721</v>
      </c>
      <c r="O87" s="82">
        <f>O7+O18+O31+O42+O53+O64+O75</f>
        <v>116938</v>
      </c>
      <c r="P87" s="82"/>
      <c r="R87" s="82">
        <v>44202</v>
      </c>
      <c r="V87" s="82">
        <v>180900</v>
      </c>
      <c r="AA87" s="82">
        <f t="shared" si="0"/>
        <v>685353</v>
      </c>
    </row>
    <row r="88" spans="1:27" x14ac:dyDescent="0.2">
      <c r="A88" s="5" t="s">
        <v>32</v>
      </c>
      <c r="C88" s="82"/>
      <c r="E88" s="82"/>
      <c r="G88" s="82">
        <v>388000</v>
      </c>
      <c r="K88" s="82">
        <v>432500</v>
      </c>
      <c r="O88" s="82">
        <v>266000</v>
      </c>
      <c r="P88" s="82"/>
      <c r="R88" s="82">
        <v>0</v>
      </c>
      <c r="V88" s="82">
        <v>0</v>
      </c>
      <c r="AA88" s="82">
        <f t="shared" si="0"/>
        <v>1086500</v>
      </c>
    </row>
    <row r="89" spans="1:27" x14ac:dyDescent="0.2">
      <c r="A89" s="5" t="s">
        <v>33</v>
      </c>
      <c r="C89" s="82">
        <f>C20</f>
        <v>1219639</v>
      </c>
      <c r="E89" s="82"/>
      <c r="G89" s="82">
        <f>G9+G20+G33+G44+G55+G66+G77</f>
        <v>0</v>
      </c>
      <c r="K89" s="82">
        <f>K9+K20+K33+K44+K55+K66+K77</f>
        <v>0</v>
      </c>
      <c r="O89" s="82">
        <f>O9+O20+O33+O44+O55+O66+O77</f>
        <v>111110</v>
      </c>
      <c r="P89" s="82"/>
      <c r="R89" s="82">
        <v>0</v>
      </c>
      <c r="V89" s="82">
        <v>0</v>
      </c>
      <c r="AA89" s="82">
        <f t="shared" si="0"/>
        <v>1330749</v>
      </c>
    </row>
    <row r="90" spans="1:27" x14ac:dyDescent="0.2">
      <c r="A90" s="5" t="s">
        <v>43</v>
      </c>
      <c r="C90" s="82">
        <f>C10+C21+C34+C45+C56+C67+C78</f>
        <v>0</v>
      </c>
      <c r="G90" s="82">
        <f>G10+G21+G34+G45+G56+G67+G78</f>
        <v>0</v>
      </c>
      <c r="K90" s="82">
        <f>K10+K21+K34+K45+K56+K67+K78</f>
        <v>29638</v>
      </c>
      <c r="O90" s="82">
        <f>O10+O21+O34+O45+O56+O67+O78</f>
        <v>20000</v>
      </c>
      <c r="P90" s="82"/>
      <c r="R90" s="82">
        <v>0</v>
      </c>
      <c r="V90" s="82">
        <v>0</v>
      </c>
      <c r="AA90" s="82">
        <f t="shared" si="0"/>
        <v>49638</v>
      </c>
    </row>
    <row r="91" spans="1:27" x14ac:dyDescent="0.2">
      <c r="A91" s="5" t="s">
        <v>1629</v>
      </c>
      <c r="C91" s="82">
        <f>C11+C22+C35+C46+C57+C68+C79</f>
        <v>-226215</v>
      </c>
      <c r="G91" s="82">
        <f>G11+G22+G35+G46+G57+G68+G79</f>
        <v>348995</v>
      </c>
      <c r="K91" s="82">
        <f>77787+56553+3877</f>
        <v>138217</v>
      </c>
      <c r="O91" s="82">
        <f>O11+O22+O35+O46+O57+O68+O79</f>
        <v>103261</v>
      </c>
      <c r="P91" s="82"/>
      <c r="R91" s="82">
        <v>17788</v>
      </c>
      <c r="V91" s="82">
        <v>70124</v>
      </c>
      <c r="AA91" s="82">
        <f t="shared" si="0"/>
        <v>452170</v>
      </c>
    </row>
    <row r="92" spans="1:27" x14ac:dyDescent="0.2">
      <c r="C92" s="82">
        <f>SUM(C83:C90)</f>
        <v>4770602</v>
      </c>
      <c r="G92" s="82">
        <f>SUM(G83:G90)</f>
        <v>2550619</v>
      </c>
      <c r="H92" s="82"/>
      <c r="I92" s="82"/>
      <c r="J92" s="82"/>
      <c r="K92" s="82">
        <f>SUM(K83:K91)</f>
        <v>1855587</v>
      </c>
      <c r="O92" s="82">
        <f>SUM(O83:O91)</f>
        <v>1982838</v>
      </c>
      <c r="P92" s="82"/>
      <c r="Z92" s="82"/>
      <c r="AA92" s="82"/>
    </row>
    <row r="97" spans="6:7" x14ac:dyDescent="0.2">
      <c r="F97">
        <v>1000</v>
      </c>
      <c r="G97">
        <v>1542451</v>
      </c>
    </row>
    <row r="98" spans="6:7" x14ac:dyDescent="0.2">
      <c r="F98">
        <v>1100</v>
      </c>
      <c r="G98">
        <v>1162760</v>
      </c>
    </row>
    <row r="99" spans="6:7" x14ac:dyDescent="0.2">
      <c r="F99">
        <v>1200</v>
      </c>
      <c r="G99">
        <v>319050</v>
      </c>
    </row>
    <row r="100" spans="6:7" x14ac:dyDescent="0.2">
      <c r="F100">
        <v>1300</v>
      </c>
      <c r="G100">
        <v>0</v>
      </c>
    </row>
    <row r="101" spans="6:7" x14ac:dyDescent="0.2">
      <c r="F101">
        <v>1400</v>
      </c>
      <c r="G101">
        <v>0</v>
      </c>
    </row>
    <row r="102" spans="6:7" x14ac:dyDescent="0.2">
      <c r="F102">
        <v>1500</v>
      </c>
      <c r="G102">
        <v>290025</v>
      </c>
    </row>
    <row r="103" spans="6:7" x14ac:dyDescent="0.2">
      <c r="F103">
        <v>1600</v>
      </c>
      <c r="G103">
        <v>286335</v>
      </c>
    </row>
    <row r="105" spans="6:7" x14ac:dyDescent="0.2">
      <c r="G105">
        <f>SUM(G97:G104)</f>
        <v>3600621</v>
      </c>
    </row>
    <row r="123" spans="4:6" x14ac:dyDescent="0.2">
      <c r="D123" s="83">
        <v>294704</v>
      </c>
      <c r="E123" s="83">
        <v>513635</v>
      </c>
      <c r="F123" s="83">
        <f>SUM(D123:E123)</f>
        <v>808339</v>
      </c>
    </row>
    <row r="124" spans="4:6" x14ac:dyDescent="0.2">
      <c r="D124" s="83">
        <v>16780</v>
      </c>
      <c r="E124" s="83">
        <v>139250</v>
      </c>
      <c r="F124" s="83">
        <f t="shared" ref="F124:F128" si="1">SUM(D124:E124)</f>
        <v>156030</v>
      </c>
    </row>
    <row r="125" spans="4:6" x14ac:dyDescent="0.2">
      <c r="D125" s="83">
        <v>162637</v>
      </c>
      <c r="E125" s="83">
        <v>89522</v>
      </c>
      <c r="F125" s="83">
        <f t="shared" si="1"/>
        <v>252159</v>
      </c>
    </row>
    <row r="126" spans="4:6" x14ac:dyDescent="0.2">
      <c r="D126" s="83">
        <v>3360</v>
      </c>
      <c r="E126" s="83">
        <v>44500</v>
      </c>
      <c r="F126" s="83">
        <f t="shared" si="1"/>
        <v>47860</v>
      </c>
    </row>
    <row r="127" spans="4:6" x14ac:dyDescent="0.2">
      <c r="D127" s="83">
        <v>34287</v>
      </c>
      <c r="E127" s="83">
        <v>142943</v>
      </c>
      <c r="F127" s="83">
        <f t="shared" si="1"/>
        <v>177230</v>
      </c>
    </row>
    <row r="128" spans="4:6" x14ac:dyDescent="0.2">
      <c r="D128" s="83">
        <v>4804</v>
      </c>
      <c r="E128" s="83"/>
      <c r="F128" s="83">
        <f t="shared" si="1"/>
        <v>4804</v>
      </c>
    </row>
    <row r="129" spans="6:6" x14ac:dyDescent="0.2">
      <c r="F129" s="84">
        <f>SUM(F123:F128)</f>
        <v>1446422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J7"/>
  <sheetViews>
    <sheetView workbookViewId="0">
      <selection activeCell="O15" sqref="O15"/>
    </sheetView>
  </sheetViews>
  <sheetFormatPr defaultRowHeight="12.75" x14ac:dyDescent="0.2"/>
  <sheetData>
    <row r="3" spans="3:10" x14ac:dyDescent="0.2">
      <c r="C3" s="3" t="s">
        <v>1630</v>
      </c>
      <c r="D3">
        <v>100</v>
      </c>
      <c r="E3">
        <v>-843282</v>
      </c>
      <c r="F3" s="3"/>
      <c r="G3" s="3"/>
      <c r="H3" s="3" t="s">
        <v>1631</v>
      </c>
      <c r="I3">
        <v>100</v>
      </c>
      <c r="J3">
        <v>0</v>
      </c>
    </row>
    <row r="4" spans="3:10" x14ac:dyDescent="0.2">
      <c r="D4">
        <v>200</v>
      </c>
      <c r="E4">
        <v>143001</v>
      </c>
      <c r="I4">
        <v>200</v>
      </c>
      <c r="J4">
        <v>57436</v>
      </c>
    </row>
    <row r="5" spans="3:10" x14ac:dyDescent="0.2">
      <c r="D5">
        <v>300</v>
      </c>
      <c r="E5">
        <v>32124</v>
      </c>
      <c r="I5">
        <v>300</v>
      </c>
      <c r="J5">
        <v>-484658</v>
      </c>
    </row>
    <row r="6" spans="3:10" x14ac:dyDescent="0.2">
      <c r="D6">
        <v>400</v>
      </c>
      <c r="E6">
        <v>171258</v>
      </c>
      <c r="I6">
        <v>400</v>
      </c>
      <c r="J6">
        <v>213248</v>
      </c>
    </row>
    <row r="7" spans="3:10" x14ac:dyDescent="0.2">
      <c r="E7">
        <f>SUM(E3:E6)</f>
        <v>-496899</v>
      </c>
      <c r="J7">
        <f>SUM(J3:J6)</f>
        <v>-213974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BAO</vt:lpstr>
      <vt:lpstr>2022 Budget Comparison by Fund</vt:lpstr>
      <vt:lpstr>12.31.19</vt:lpstr>
      <vt:lpstr>Sheet1</vt:lpstr>
      <vt:lpstr>Sheet2</vt:lpstr>
      <vt:lpstr>'12.31.19'!Print_Area</vt:lpstr>
      <vt:lpstr>'2022 Budget Comparison by Fund'!Print_Area</vt:lpstr>
      <vt:lpstr>BAO!Print_Area</vt:lpstr>
    </vt:vector>
  </TitlesOfParts>
  <Company>Park Ridge Park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Ridge Park District</dc:creator>
  <cp:lastModifiedBy>Kate Erickson</cp:lastModifiedBy>
  <cp:lastPrinted>2023-03-09T15:28:19Z</cp:lastPrinted>
  <dcterms:created xsi:type="dcterms:W3CDTF">2008-11-18T15:10:54Z</dcterms:created>
  <dcterms:modified xsi:type="dcterms:W3CDTF">2023-11-14T20:46:45Z</dcterms:modified>
</cp:coreProperties>
</file>